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675" firstSheet="3" activeTab="6"/>
  </bookViews>
  <sheets>
    <sheet name="数据说明" sheetId="6" r:id="rId1"/>
    <sheet name="财政收入稳健指数数据" sheetId="1" r:id="rId2"/>
    <sheet name="财政支出结构数据" sheetId="7" r:id="rId3"/>
    <sheet name="债务可持续指数数据" sheetId="8" r:id="rId4"/>
    <sheet name="社保基金可持续指数数据" sheetId="9" r:id="rId5"/>
    <sheet name="基本公共服务指数数据" sheetId="10" r:id="rId6"/>
    <sheet name="省内财政均衡性指数数据" sheetId="11" r:id="rId7"/>
  </sheet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D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(不含大连市)</t>
        </r>
      </text>
    </comment>
    <comment ref="E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(不含大连市)</t>
        </r>
      </text>
    </comment>
    <comment ref="F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(不含大连市)</t>
        </r>
      </text>
    </comment>
    <comment ref="G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(不含大连市)</t>
        </r>
      </text>
    </comment>
    <comment ref="C1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红色年份：2013年6月
</t>
        </r>
      </text>
    </comment>
    <comment ref="E16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 8024.00
（Wind）</t>
        </r>
      </text>
    </comment>
    <comment ref="D17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 6925.90（Wind）</t>
        </r>
      </text>
    </comment>
    <comment ref="E17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 3059.90（Wind）</t>
        </r>
      </text>
    </comment>
    <comment ref="D1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 874.40
（Wind）</t>
        </r>
      </text>
    </comment>
    <comment ref="E18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2013年12月 559.30（Wind）</t>
        </r>
      </text>
    </comment>
    <comment ref="E213" authorId="0">
      <text>
        <r>
          <rPr>
            <b/>
            <sz val="9"/>
            <rFont val="宋体"/>
            <charset val="134"/>
          </rPr>
          <t>china
截止2014年12月31日一般债务余额90.3亿元</t>
        </r>
      </text>
    </comment>
    <comment ref="E2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财政部网站数据
湖南省审计厅 6752.96</t>
        </r>
      </text>
    </comment>
    <comment ref="F2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湖南省审计厅数据</t>
        </r>
      </text>
    </comment>
    <comment ref="G2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湖南省审计厅数据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B1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红色年份：2013年6月
</t>
        </r>
      </text>
    </comment>
  </commentList>
</comments>
</file>

<file path=xl/sharedStrings.xml><?xml version="1.0" encoding="utf-8"?>
<sst xmlns="http://schemas.openxmlformats.org/spreadsheetml/2006/main" count="2294" uniqueCount="259">
  <si>
    <t>中国各地区财政发展指数报告 2020</t>
  </si>
  <si>
    <t>指数</t>
  </si>
  <si>
    <t>数据</t>
  </si>
  <si>
    <t>来源</t>
  </si>
  <si>
    <t>财政收入稳健指数</t>
  </si>
  <si>
    <t>一般公共预算财政收入</t>
  </si>
  <si>
    <t>2008-2019年《中国统计年鉴》</t>
  </si>
  <si>
    <t>税收收入占比</t>
  </si>
  <si>
    <t>大税占比</t>
  </si>
  <si>
    <t>土地出让金依赖度</t>
  </si>
  <si>
    <t>各省历年全省决算报告或预算执行情况报告</t>
  </si>
  <si>
    <t>财政支出优化指数</t>
  </si>
  <si>
    <t>一般公共预算财政支出</t>
  </si>
  <si>
    <t>年末总人口</t>
  </si>
  <si>
    <t>教育支出</t>
  </si>
  <si>
    <t>医疗支出</t>
  </si>
  <si>
    <t>就业和社会保障支出</t>
  </si>
  <si>
    <t>科技支出</t>
  </si>
  <si>
    <t>节能环保支出</t>
  </si>
  <si>
    <t>一般公共服务支出</t>
  </si>
  <si>
    <t>固定资产投资资金来源中的“国家预算资金”</t>
  </si>
  <si>
    <t>债务可持续指数</t>
  </si>
  <si>
    <t>地方政府债券余额</t>
  </si>
  <si>
    <t>财政部</t>
  </si>
  <si>
    <t>地方城投公司的有息债务余额</t>
  </si>
  <si>
    <t>wind</t>
  </si>
  <si>
    <t>GDP</t>
  </si>
  <si>
    <t>《中国统计年鉴》</t>
  </si>
  <si>
    <t>社会保险基金可持续指数</t>
  </si>
  <si>
    <t>养老保险参保中退休人数</t>
  </si>
  <si>
    <t>2008-2019《中国统计年鉴》</t>
  </si>
  <si>
    <t>在职职工人数</t>
  </si>
  <si>
    <t>城镇职工基本养老保险基金收入</t>
  </si>
  <si>
    <t>城镇职工基本养老保险基金支出</t>
  </si>
  <si>
    <t>城镇职工基本医疗保险基金收入</t>
  </si>
  <si>
    <t>城镇职工基本医疗保险基金支出</t>
  </si>
  <si>
    <t>基本公共服务指数</t>
  </si>
  <si>
    <t>小学老师人数</t>
  </si>
  <si>
    <t>2009-2020《中国统计年鉴》</t>
  </si>
  <si>
    <t>小学学生人数</t>
  </si>
  <si>
    <t>初中老师人数</t>
  </si>
  <si>
    <t>初中学生人数</t>
  </si>
  <si>
    <t>每千人口卫生技术人员</t>
  </si>
  <si>
    <t>每千人口床位数</t>
  </si>
  <si>
    <t>2013-2020《中国统计年鉴》</t>
  </si>
  <si>
    <t>医疗机构床位数</t>
  </si>
  <si>
    <t>2009-2012各地方统计年鉴</t>
  </si>
  <si>
    <t>总人口</t>
  </si>
  <si>
    <t>人均图书馆藏书量</t>
  </si>
  <si>
    <t>2012-2020《中国统计年鉴》</t>
  </si>
  <si>
    <t>图书馆藏书量</t>
  </si>
  <si>
    <t>2009-2011《中国统计年鉴》</t>
  </si>
  <si>
    <t>年末实有道路面积</t>
  </si>
  <si>
    <t>行政区域土地面积</t>
  </si>
  <si>
    <t>民政机构床位数</t>
  </si>
  <si>
    <t>省内均衡化指数</t>
  </si>
  <si>
    <t>地级市一般公共预算财政收入</t>
  </si>
  <si>
    <t>CEIC数据库</t>
  </si>
  <si>
    <t>地级市一般公共预算财政支出</t>
  </si>
  <si>
    <t>地级市地区生产总值</t>
  </si>
  <si>
    <t>地级市年末户籍人口</t>
  </si>
  <si>
    <t>2009-2019《中国城市统计年鉴》</t>
  </si>
  <si>
    <t>地级市普通中学专任教师数</t>
  </si>
  <si>
    <t>地级市普通小学专任教师数</t>
  </si>
  <si>
    <t>地级市普通中学在校生数</t>
  </si>
  <si>
    <t>地级市普通小学在校生数</t>
  </si>
  <si>
    <t>地级市公共图书馆图书藏量</t>
  </si>
  <si>
    <t>地级市医生数</t>
  </si>
  <si>
    <t>地级市医院床位数</t>
  </si>
  <si>
    <t>地级市年末实有城市道路面积</t>
  </si>
  <si>
    <t>prov</t>
  </si>
  <si>
    <t>year</t>
  </si>
  <si>
    <t>人口</t>
  </si>
  <si>
    <t>省平减指数</t>
  </si>
  <si>
    <t>一般公共预算收入</t>
  </si>
  <si>
    <t>税收收入</t>
  </si>
  <si>
    <t>土地出让收入1（四本预算数据）</t>
  </si>
  <si>
    <t>土地出让收入2（国土资源年鉴数据）</t>
  </si>
  <si>
    <t>增值税</t>
  </si>
  <si>
    <t>营业税</t>
  </si>
  <si>
    <t>企业所得税</t>
  </si>
  <si>
    <t>个人所得税</t>
  </si>
  <si>
    <t>人均财政收入</t>
  </si>
  <si>
    <t>1a人均实际财政收入（万元）</t>
  </si>
  <si>
    <t>1b税收收入占比</t>
  </si>
  <si>
    <t>1c大税占比</t>
  </si>
  <si>
    <t>1d土地出让金依赖度</t>
  </si>
  <si>
    <t>score_1a</t>
  </si>
  <si>
    <t>score_1b</t>
  </si>
  <si>
    <t>score_1c</t>
  </si>
  <si>
    <t>score_1d</t>
  </si>
  <si>
    <t>北京</t>
  </si>
  <si>
    <t>天津</t>
  </si>
  <si>
    <t>河北</t>
  </si>
  <si>
    <t>山西</t>
  </si>
  <si>
    <t>内蒙古</t>
  </si>
  <si>
    <t>辽宁</t>
  </si>
  <si>
    <t>吉林</t>
  </si>
  <si>
    <t>黑龙江</t>
  </si>
  <si>
    <t>上海</t>
  </si>
  <si>
    <t>江苏</t>
  </si>
  <si>
    <t>浙江</t>
  </si>
  <si>
    <t>安徽</t>
  </si>
  <si>
    <t>福建</t>
  </si>
  <si>
    <t>江西</t>
  </si>
  <si>
    <t>山东</t>
  </si>
  <si>
    <t>河南</t>
  </si>
  <si>
    <t>湖北</t>
  </si>
  <si>
    <t>湖南</t>
  </si>
  <si>
    <t>广东</t>
  </si>
  <si>
    <t>广西</t>
  </si>
  <si>
    <t>海南</t>
  </si>
  <si>
    <t>重庆</t>
  </si>
  <si>
    <t>四川</t>
  </si>
  <si>
    <t>贵州</t>
  </si>
  <si>
    <t>云南</t>
  </si>
  <si>
    <t>西藏</t>
  </si>
  <si>
    <t>陕西</t>
  </si>
  <si>
    <t>甘肃</t>
  </si>
  <si>
    <t>青海</t>
  </si>
  <si>
    <t>宁夏</t>
  </si>
  <si>
    <t>新疆</t>
  </si>
  <si>
    <r>
      <rPr>
        <sz val="11"/>
        <rFont val="宋体"/>
        <charset val="134"/>
      </rPr>
      <t>北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京</t>
    </r>
  </si>
  <si>
    <r>
      <rPr>
        <sz val="11"/>
        <rFont val="宋体"/>
        <charset val="134"/>
      </rPr>
      <t>天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津</t>
    </r>
  </si>
  <si>
    <r>
      <rPr>
        <sz val="11"/>
        <rFont val="宋体"/>
        <charset val="134"/>
      </rPr>
      <t>河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北</t>
    </r>
  </si>
  <si>
    <r>
      <rPr>
        <sz val="11"/>
        <rFont val="宋体"/>
        <charset val="134"/>
      </rPr>
      <t>山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西</t>
    </r>
  </si>
  <si>
    <r>
      <rPr>
        <sz val="11"/>
        <rFont val="宋体"/>
        <charset val="134"/>
      </rPr>
      <t>辽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宁</t>
    </r>
  </si>
  <si>
    <r>
      <rPr>
        <sz val="11"/>
        <rFont val="宋体"/>
        <charset val="134"/>
      </rPr>
      <t>吉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林</t>
    </r>
  </si>
  <si>
    <r>
      <rPr>
        <sz val="11"/>
        <rFont val="宋体"/>
        <charset val="134"/>
      </rPr>
      <t>上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海</t>
    </r>
  </si>
  <si>
    <r>
      <rPr>
        <sz val="11"/>
        <rFont val="宋体"/>
        <charset val="134"/>
      </rPr>
      <t>江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苏</t>
    </r>
  </si>
  <si>
    <r>
      <rPr>
        <sz val="11"/>
        <rFont val="宋体"/>
        <charset val="134"/>
      </rPr>
      <t>浙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江</t>
    </r>
  </si>
  <si>
    <r>
      <rPr>
        <sz val="11"/>
        <rFont val="宋体"/>
        <charset val="134"/>
      </rPr>
      <t>安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徽</t>
    </r>
  </si>
  <si>
    <r>
      <rPr>
        <sz val="11"/>
        <rFont val="宋体"/>
        <charset val="134"/>
      </rPr>
      <t>福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建</t>
    </r>
  </si>
  <si>
    <r>
      <rPr>
        <sz val="11"/>
        <rFont val="宋体"/>
        <charset val="134"/>
      </rPr>
      <t>江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西</t>
    </r>
  </si>
  <si>
    <r>
      <rPr>
        <sz val="11"/>
        <rFont val="宋体"/>
        <charset val="134"/>
      </rPr>
      <t>山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东</t>
    </r>
  </si>
  <si>
    <r>
      <rPr>
        <sz val="11"/>
        <rFont val="宋体"/>
        <charset val="134"/>
      </rPr>
      <t>河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南</t>
    </r>
  </si>
  <si>
    <r>
      <rPr>
        <sz val="11"/>
        <rFont val="宋体"/>
        <charset val="134"/>
      </rPr>
      <t>湖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北</t>
    </r>
  </si>
  <si>
    <r>
      <rPr>
        <sz val="11"/>
        <rFont val="宋体"/>
        <charset val="134"/>
      </rPr>
      <t>湖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南</t>
    </r>
  </si>
  <si>
    <r>
      <rPr>
        <sz val="11"/>
        <rFont val="宋体"/>
        <charset val="134"/>
      </rPr>
      <t>广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东</t>
    </r>
  </si>
  <si>
    <r>
      <rPr>
        <sz val="11"/>
        <rFont val="宋体"/>
        <charset val="134"/>
      </rPr>
      <t>广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西</t>
    </r>
  </si>
  <si>
    <r>
      <rPr>
        <sz val="11"/>
        <rFont val="宋体"/>
        <charset val="134"/>
      </rPr>
      <t>海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南</t>
    </r>
  </si>
  <si>
    <r>
      <rPr>
        <sz val="11"/>
        <rFont val="宋体"/>
        <charset val="134"/>
      </rPr>
      <t>重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庆</t>
    </r>
  </si>
  <si>
    <r>
      <rPr>
        <sz val="11"/>
        <rFont val="宋体"/>
        <charset val="134"/>
      </rPr>
      <t>四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川</t>
    </r>
  </si>
  <si>
    <r>
      <rPr>
        <sz val="11"/>
        <rFont val="宋体"/>
        <charset val="134"/>
      </rPr>
      <t>贵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州</t>
    </r>
  </si>
  <si>
    <r>
      <rPr>
        <sz val="11"/>
        <rFont val="宋体"/>
        <charset val="134"/>
      </rPr>
      <t>云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南</t>
    </r>
  </si>
  <si>
    <r>
      <rPr>
        <sz val="11"/>
        <rFont val="宋体"/>
        <charset val="134"/>
      </rPr>
      <t>西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藏</t>
    </r>
  </si>
  <si>
    <r>
      <rPr>
        <sz val="11"/>
        <rFont val="宋体"/>
        <charset val="134"/>
      </rPr>
      <t>陕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西</t>
    </r>
  </si>
  <si>
    <r>
      <rPr>
        <sz val="11"/>
        <rFont val="宋体"/>
        <charset val="134"/>
      </rPr>
      <t>甘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肃</t>
    </r>
  </si>
  <si>
    <r>
      <rPr>
        <sz val="11"/>
        <rFont val="宋体"/>
        <charset val="134"/>
      </rPr>
      <t>青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海</t>
    </r>
  </si>
  <si>
    <r>
      <rPr>
        <sz val="11"/>
        <rFont val="宋体"/>
        <charset val="134"/>
      </rPr>
      <t>宁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夏</t>
    </r>
  </si>
  <si>
    <r>
      <rPr>
        <sz val="11"/>
        <rFont val="宋体"/>
        <charset val="134"/>
      </rPr>
      <t>新</t>
    </r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疆</t>
    </r>
  </si>
  <si>
    <t>provcode</t>
  </si>
  <si>
    <t>地方一般公共预算支出</t>
  </si>
  <si>
    <t>医疗卫生</t>
  </si>
  <si>
    <t>社会保障和就业支出</t>
  </si>
  <si>
    <t>环境保护</t>
  </si>
  <si>
    <t>2a人均财政支出(万元/人)</t>
  </si>
  <si>
    <t>平减后的_2a</t>
  </si>
  <si>
    <t>2b教育支出占比</t>
  </si>
  <si>
    <t>2c医疗支出占比</t>
  </si>
  <si>
    <t>2d社会保障支出占比</t>
  </si>
  <si>
    <t>2e科技支出占比</t>
  </si>
  <si>
    <t>2f环保支出占比</t>
  </si>
  <si>
    <t>2g行政管理支出占比</t>
  </si>
  <si>
    <t>2h财政投资性支出占比</t>
  </si>
  <si>
    <t>2a_最大值</t>
  </si>
  <si>
    <t>2a_最小值</t>
  </si>
  <si>
    <t>score_2a</t>
  </si>
  <si>
    <t>score_2b</t>
  </si>
  <si>
    <t>score_2c</t>
  </si>
  <si>
    <t>score_2d</t>
  </si>
  <si>
    <t>score_2e</t>
  </si>
  <si>
    <t>score_2f</t>
  </si>
  <si>
    <t>score_2g</t>
  </si>
  <si>
    <t>score_2h</t>
  </si>
  <si>
    <t>财政支出结构指数</t>
  </si>
  <si>
    <t>北京市</t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</si>
  <si>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</si>
  <si>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</si>
  <si>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</si>
  <si>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</si>
  <si>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</si>
  <si>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</si>
  <si>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</si>
  <si>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上海市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</si>
  <si>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</si>
  <si>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</si>
  <si>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</si>
  <si>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</si>
  <si>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</si>
  <si>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</si>
  <si>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</si>
  <si>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</si>
  <si>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</si>
  <si>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</si>
  <si>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</si>
  <si>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</si>
  <si>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</si>
  <si>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</si>
  <si>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</si>
  <si>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</si>
  <si>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</si>
  <si>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</si>
  <si>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</si>
  <si>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</si>
  <si>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</si>
  <si>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新疆维吾尔自治区</t>
  </si>
  <si>
    <t>地方政府性债务余额</t>
  </si>
  <si>
    <t>政府负有担保责任的债务</t>
  </si>
  <si>
    <t>政府可能承担一定救助责任的债务</t>
  </si>
  <si>
    <t>3a显性债务率</t>
  </si>
  <si>
    <t>3b隐性债务率</t>
  </si>
  <si>
    <t>3c广义债务率</t>
  </si>
  <si>
    <t>score_3a</t>
  </si>
  <si>
    <t>score_3b</t>
  </si>
  <si>
    <t>score_3c</t>
  </si>
  <si>
    <t>养老保险参保中退休人数（万人）</t>
  </si>
  <si>
    <t>在职职工人数（万人）</t>
  </si>
  <si>
    <t>4a养老保险抚养比</t>
  </si>
  <si>
    <t>4b城镇职工基本养老保险当年基金结余率</t>
  </si>
  <si>
    <t>4c城镇职工基本医疗保险当年基金结余率</t>
  </si>
  <si>
    <t>score_4a</t>
  </si>
  <si>
    <t>score_4b</t>
  </si>
  <si>
    <t>score_4c</t>
  </si>
  <si>
    <t>社保基金可持续指数</t>
  </si>
  <si>
    <t>小学老师人数(人)</t>
  </si>
  <si>
    <t>小学学生人数(人)</t>
  </si>
  <si>
    <t>初中老师人数(人)</t>
  </si>
  <si>
    <t>初中学生人数(人)</t>
  </si>
  <si>
    <t>义务教育老师人数(人)</t>
  </si>
  <si>
    <t>义务教育学生人数(人)</t>
  </si>
  <si>
    <t>总人口（万人）</t>
  </si>
  <si>
    <t>每千人口床位数(年鉴原始数据)</t>
  </si>
  <si>
    <t>医疗机构床位数
(用于调整口径)</t>
  </si>
  <si>
    <t>图书馆藏书量（万册）
(用于补充缺失数据)</t>
  </si>
  <si>
    <t>年末实有道路面积
(万平方米)</t>
  </si>
  <si>
    <t>行政区域土地面积（平方公里）</t>
  </si>
  <si>
    <t>民政机构床位数（万张）</t>
  </si>
  <si>
    <t>5a.义务教育生师比(老师=1）</t>
  </si>
  <si>
    <t>5b.每千人口卫生技术人员（人）</t>
  </si>
  <si>
    <t>5c.每千人口床位数（张)</t>
  </si>
  <si>
    <t>5e.人均图书馆藏书量（册）</t>
  </si>
  <si>
    <t>5g.道路面积/省域面积</t>
  </si>
  <si>
    <t>5h.每千人口民政机构床位数（张）</t>
  </si>
  <si>
    <t>score_5a</t>
  </si>
  <si>
    <t>score_5b</t>
  </si>
  <si>
    <t>score_5c</t>
  </si>
  <si>
    <t>score_5e</t>
  </si>
  <si>
    <t>score_5g</t>
  </si>
  <si>
    <t>score_5h</t>
  </si>
  <si>
    <t>6a人均财政收入基尼系数</t>
  </si>
  <si>
    <t>score_6a</t>
  </si>
  <si>
    <t>6b人均财政支出基尼系数</t>
  </si>
  <si>
    <t>score_6b</t>
  </si>
  <si>
    <t>6c省内财力均等化力度</t>
  </si>
  <si>
    <t>score_6c</t>
  </si>
  <si>
    <t>6d省内基本公共服务指数基尼系数</t>
  </si>
  <si>
    <t>score_6d</t>
  </si>
  <si>
    <t>省内财政均衡性指数</t>
  </si>
</sst>
</file>

<file path=xl/styles.xml><?xml version="1.0" encoding="utf-8"?>
<styleSheet xmlns="http://schemas.openxmlformats.org/spreadsheetml/2006/main">
  <numFmts count="16">
    <numFmt numFmtId="176" formatCode="0.0_ "/>
    <numFmt numFmtId="42" formatCode="_ &quot;￥&quot;* #,##0_ ;_ &quot;￥&quot;* \-#,##0_ ;_ &quot;￥&quot;* &quot;-&quot;_ ;_ @_ "/>
    <numFmt numFmtId="177" formatCode="#,##0.00_ "/>
    <numFmt numFmtId="178" formatCode="0.00_);[Red]\(0.00\)"/>
    <numFmt numFmtId="179" formatCode="0.00_ "/>
    <numFmt numFmtId="180" formatCode="0.000_);[Red]\(0.000\)"/>
    <numFmt numFmtId="44" formatCode="_ &quot;￥&quot;* #,##0.00_ ;_ &quot;￥&quot;* \-#,##0.00_ ;_ &quot;￥&quot;* &quot;-&quot;??_ ;_ @_ "/>
    <numFmt numFmtId="43" formatCode="_ * #,##0.00_ ;_ * \-#,##0.00_ ;_ * &quot;-&quot;??_ ;_ @_ "/>
    <numFmt numFmtId="181" formatCode="0.000_ "/>
    <numFmt numFmtId="41" formatCode="_ * #,##0_ ;_ * \-#,##0_ ;_ * &quot;-&quot;_ ;_ @_ "/>
    <numFmt numFmtId="182" formatCode="0_);[Red]\(0\)"/>
    <numFmt numFmtId="183" formatCode="0.00000000"/>
    <numFmt numFmtId="184" formatCode="0.0000"/>
    <numFmt numFmtId="185" formatCode="0.000"/>
    <numFmt numFmtId="186" formatCode="0.0%"/>
    <numFmt numFmtId="187" formatCode="0.0"/>
  </numFmts>
  <fonts count="39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6"/>
      <color theme="1"/>
      <name val="宋体"/>
      <charset val="134"/>
      <scheme val="minor"/>
    </font>
    <font>
      <b/>
      <sz val="12"/>
      <color theme="0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8" tint="0.6"/>
        <bgColor theme="6"/>
      </patternFill>
    </fill>
    <fill>
      <patternFill patternType="solid">
        <fgColor theme="8" tint="0.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6" fillId="20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36" borderId="16" applyNumberFormat="0" applyFont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5" borderId="10" applyNumberFormat="0" applyAlignment="0" applyProtection="0">
      <alignment vertical="center"/>
    </xf>
    <xf numFmtId="0" fontId="27" fillId="15" borderId="13" applyNumberFormat="0" applyAlignment="0" applyProtection="0">
      <alignment vertical="center"/>
    </xf>
    <xf numFmtId="0" fontId="35" fillId="31" borderId="15" applyNumberForma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/>
  </cellStyleXfs>
  <cellXfs count="162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/>
    <xf numFmtId="0" fontId="3" fillId="2" borderId="0" xfId="0" applyFont="1" applyFill="1" applyAlignment="1">
      <alignment horizontal="center" vertical="center" wrapText="1"/>
    </xf>
    <xf numFmtId="179" fontId="1" fillId="0" borderId="0" xfId="0" applyNumberFormat="1" applyFont="1" applyFill="1" applyAlignment="1">
      <alignment horizontal="center"/>
    </xf>
    <xf numFmtId="183" fontId="1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2" fontId="1" fillId="0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184" fontId="1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184" fontId="1" fillId="0" borderId="0" xfId="0" applyNumberFormat="1" applyFont="1" applyFill="1" applyAlignment="1"/>
    <xf numFmtId="2" fontId="1" fillId="0" borderId="0" xfId="0" applyNumberFormat="1" applyFont="1" applyFill="1" applyAlignment="1"/>
    <xf numFmtId="2" fontId="1" fillId="0" borderId="0" xfId="0" applyNumberFormat="1" applyFont="1" applyFill="1" applyAlignment="1">
      <alignment vertical="center" wrapText="1"/>
    </xf>
    <xf numFmtId="185" fontId="1" fillId="0" borderId="0" xfId="0" applyNumberFormat="1" applyFont="1" applyFill="1" applyAlignment="1"/>
    <xf numFmtId="185" fontId="1" fillId="0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82" fontId="5" fillId="2" borderId="0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182" fontId="5" fillId="2" borderId="0" xfId="0" applyNumberFormat="1" applyFont="1" applyFill="1" applyBorder="1" applyAlignment="1">
      <alignment horizontal="center" vertical="center" wrapText="1"/>
    </xf>
    <xf numFmtId="178" fontId="5" fillId="2" borderId="0" xfId="0" applyNumberFormat="1" applyFont="1" applyFill="1" applyBorder="1" applyAlignment="1">
      <alignment horizontal="center" vertical="center" wrapText="1"/>
    </xf>
    <xf numFmtId="182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182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178" fontId="5" fillId="2" borderId="0" xfId="0" applyNumberFormat="1" applyFont="1" applyFill="1" applyBorder="1" applyAlignment="1">
      <alignment horizontal="center" vertical="center" wrapText="1"/>
    </xf>
    <xf numFmtId="179" fontId="1" fillId="0" borderId="0" xfId="0" applyNumberFormat="1" applyFont="1" applyFill="1" applyBorder="1" applyAlignment="1">
      <alignment horizontal="center" vertical="center"/>
    </xf>
    <xf numFmtId="178" fontId="1" fillId="0" borderId="0" xfId="11" applyNumberFormat="1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79" fontId="5" fillId="2" borderId="0" xfId="0" applyNumberFormat="1" applyFont="1" applyFill="1" applyAlignment="1">
      <alignment horizontal="center" vertical="center" wrapText="1"/>
    </xf>
    <xf numFmtId="10" fontId="5" fillId="2" borderId="0" xfId="0" applyNumberFormat="1" applyFont="1" applyFill="1" applyAlignment="1">
      <alignment horizontal="center" vertical="center" wrapText="1"/>
    </xf>
    <xf numFmtId="178" fontId="5" fillId="2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179" fontId="5" fillId="0" borderId="0" xfId="0" applyNumberFormat="1" applyFont="1" applyFill="1" applyAlignment="1">
      <alignment horizontal="center"/>
    </xf>
    <xf numFmtId="178" fontId="5" fillId="0" borderId="0" xfId="0" applyNumberFormat="1" applyFont="1" applyFill="1" applyAlignment="1">
      <alignment horizontal="center"/>
    </xf>
    <xf numFmtId="186" fontId="5" fillId="2" borderId="0" xfId="0" applyNumberFormat="1" applyFont="1" applyFill="1" applyAlignment="1">
      <alignment horizontal="center" vertical="center" wrapText="1"/>
    </xf>
    <xf numFmtId="176" fontId="5" fillId="2" borderId="0" xfId="0" applyNumberFormat="1" applyFont="1" applyFill="1" applyAlignment="1">
      <alignment horizontal="center" vertical="center" wrapText="1"/>
    </xf>
    <xf numFmtId="186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176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187" fontId="5" fillId="0" borderId="0" xfId="0" applyNumberFormat="1" applyFont="1" applyFill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0" fillId="2" borderId="0" xfId="0" applyFill="1">
      <alignment vertical="center"/>
    </xf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 wrapText="1"/>
    </xf>
    <xf numFmtId="1" fontId="0" fillId="0" borderId="0" xfId="0" applyNumberFormat="1" applyAlignment="1"/>
    <xf numFmtId="0" fontId="0" fillId="0" borderId="0" xfId="0" applyFont="1" applyFill="1" applyAlignment="1"/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0" fillId="2" borderId="0" xfId="0" applyFont="1" applyFill="1" applyAlignment="1">
      <alignment vertical="center"/>
    </xf>
    <xf numFmtId="179" fontId="0" fillId="0" borderId="0" xfId="0" applyNumberFormat="1" applyAlignment="1">
      <alignment vertical="center"/>
    </xf>
    <xf numFmtId="179" fontId="0" fillId="0" borderId="0" xfId="0" applyNumberFormat="1" applyFont="1" applyAlignment="1">
      <alignment vertical="center"/>
    </xf>
    <xf numFmtId="0" fontId="0" fillId="2" borderId="0" xfId="0" applyFill="1" applyAlignment="1">
      <alignment vertical="center" wrapText="1"/>
    </xf>
    <xf numFmtId="0" fontId="8" fillId="0" borderId="0" xfId="0" applyFont="1" applyFill="1" applyAlignment="1"/>
    <xf numFmtId="0" fontId="7" fillId="0" borderId="0" xfId="0" applyNumberFormat="1" applyFont="1" applyAlignment="1">
      <alignment vertical="center"/>
    </xf>
    <xf numFmtId="0" fontId="9" fillId="2" borderId="0" xfId="0" applyFont="1" applyFill="1" applyAlignment="1">
      <alignment vertical="center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9" fillId="0" borderId="0" xfId="0" applyFont="1" applyBorder="1">
      <alignment vertical="center"/>
    </xf>
    <xf numFmtId="0" fontId="9" fillId="0" borderId="0" xfId="0" applyFont="1" applyFill="1" applyBorder="1">
      <alignment vertical="center"/>
    </xf>
    <xf numFmtId="10" fontId="9" fillId="0" borderId="0" xfId="0" applyNumberFormat="1" applyFont="1" applyFill="1" applyBorder="1">
      <alignment vertical="center"/>
    </xf>
    <xf numFmtId="179" fontId="9" fillId="0" borderId="0" xfId="0" applyNumberFormat="1" applyFont="1">
      <alignment vertical="center"/>
    </xf>
    <xf numFmtId="0" fontId="9" fillId="0" borderId="0" xfId="0" applyFont="1">
      <alignment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178" fontId="9" fillId="2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8" fontId="9" fillId="0" borderId="0" xfId="0" applyNumberFormat="1" applyFont="1" applyFill="1" applyBorder="1" applyAlignment="1">
      <alignment horizontal="center" vertical="center"/>
    </xf>
    <xf numFmtId="178" fontId="10" fillId="0" borderId="0" xfId="0" applyNumberFormat="1" applyFont="1" applyFill="1" applyBorder="1" applyAlignment="1">
      <alignment horizontal="center" vertical="center"/>
    </xf>
    <xf numFmtId="181" fontId="9" fillId="0" borderId="0" xfId="0" applyNumberFormat="1" applyFont="1" applyAlignment="1">
      <alignment horizontal="center" vertical="center"/>
    </xf>
    <xf numFmtId="178" fontId="9" fillId="2" borderId="0" xfId="0" applyNumberFormat="1" applyFont="1" applyFill="1" applyBorder="1" applyAlignment="1">
      <alignment horizontal="center" vertical="center"/>
    </xf>
    <xf numFmtId="180" fontId="9" fillId="2" borderId="0" xfId="0" applyNumberFormat="1" applyFont="1" applyFill="1" applyBorder="1" applyAlignment="1">
      <alignment horizontal="center" vertical="center" wrapText="1"/>
    </xf>
    <xf numFmtId="180" fontId="9" fillId="0" borderId="0" xfId="0" applyNumberFormat="1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180" fontId="10" fillId="0" borderId="0" xfId="0" applyNumberFormat="1" applyFont="1" applyFill="1" applyBorder="1" applyAlignment="1">
      <alignment horizontal="center" vertical="center"/>
    </xf>
    <xf numFmtId="10" fontId="9" fillId="2" borderId="0" xfId="0" applyNumberFormat="1" applyFont="1" applyFill="1" applyBorder="1" applyAlignment="1">
      <alignment horizontal="center" vertical="center" wrapText="1"/>
    </xf>
    <xf numFmtId="179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179" fontId="9" fillId="0" borderId="0" xfId="0" applyNumberFormat="1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176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180" fontId="9" fillId="0" borderId="0" xfId="0" applyNumberFormat="1" applyFont="1" applyBorder="1">
      <alignment vertical="center"/>
    </xf>
    <xf numFmtId="186" fontId="9" fillId="0" borderId="0" xfId="0" applyNumberFormat="1" applyFont="1" applyBorder="1">
      <alignment vertical="center"/>
    </xf>
    <xf numFmtId="177" fontId="9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178" fontId="10" fillId="4" borderId="0" xfId="51" applyNumberFormat="1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0" fontId="10" fillId="4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10" fontId="9" fillId="0" borderId="0" xfId="0" applyNumberFormat="1" applyFont="1" applyFill="1" applyBorder="1" applyAlignment="1">
      <alignment horizontal="center"/>
    </xf>
    <xf numFmtId="2" fontId="9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2" fillId="5" borderId="0" xfId="0" applyFont="1" applyFill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_1999年各省、自治区、直辖市财政支出分类情况表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9"/>
  <sheetViews>
    <sheetView topLeftCell="A2" workbookViewId="0">
      <selection activeCell="B8" sqref="B8"/>
    </sheetView>
  </sheetViews>
  <sheetFormatPr defaultColWidth="9.87962962962963" defaultRowHeight="14.4" outlineLevelCol="2"/>
  <cols>
    <col min="1" max="1" width="25.6666666666667" style="142" customWidth="1"/>
    <col min="2" max="2" width="29.75" style="142" customWidth="1"/>
    <col min="3" max="3" width="48.8796296296296" style="142" customWidth="1"/>
    <col min="4" max="16384" width="9.87962962962963" style="142"/>
  </cols>
  <sheetData>
    <row r="1" s="141" customFormat="1" ht="37" customHeight="1" spans="1:3">
      <c r="A1" s="143" t="s">
        <v>0</v>
      </c>
      <c r="B1" s="143"/>
      <c r="C1" s="143"/>
    </row>
    <row r="2" ht="15.6" spans="1:3">
      <c r="A2" s="144" t="s">
        <v>1</v>
      </c>
      <c r="B2" s="145" t="s">
        <v>2</v>
      </c>
      <c r="C2" s="146" t="s">
        <v>3</v>
      </c>
    </row>
    <row r="3" ht="20.1" customHeight="1" spans="1:3">
      <c r="A3" s="147" t="s">
        <v>4</v>
      </c>
      <c r="B3" s="148" t="s">
        <v>5</v>
      </c>
      <c r="C3" s="149" t="s">
        <v>6</v>
      </c>
    </row>
    <row r="4" ht="20.1" customHeight="1" spans="1:3">
      <c r="A4" s="147"/>
      <c r="B4" s="148" t="s">
        <v>7</v>
      </c>
      <c r="C4" s="149" t="s">
        <v>6</v>
      </c>
    </row>
    <row r="5" ht="20.1" customHeight="1" spans="1:3">
      <c r="A5" s="147"/>
      <c r="B5" s="148" t="s">
        <v>8</v>
      </c>
      <c r="C5" s="149" t="s">
        <v>6</v>
      </c>
    </row>
    <row r="6" ht="20.1" customHeight="1" spans="1:3">
      <c r="A6" s="147"/>
      <c r="B6" s="148" t="s">
        <v>9</v>
      </c>
      <c r="C6" s="149" t="s">
        <v>10</v>
      </c>
    </row>
    <row r="7" ht="15.6" spans="1:3">
      <c r="A7" s="150" t="s">
        <v>11</v>
      </c>
      <c r="B7" s="151" t="s">
        <v>12</v>
      </c>
      <c r="C7" s="152" t="s">
        <v>6</v>
      </c>
    </row>
    <row r="8" ht="15.6" spans="1:3">
      <c r="A8" s="150"/>
      <c r="B8" s="151" t="s">
        <v>13</v>
      </c>
      <c r="C8" s="152" t="s">
        <v>6</v>
      </c>
    </row>
    <row r="9" ht="15.6" spans="1:3">
      <c r="A9" s="150"/>
      <c r="B9" s="151" t="s">
        <v>14</v>
      </c>
      <c r="C9" s="152" t="s">
        <v>6</v>
      </c>
    </row>
    <row r="10" ht="15.6" spans="1:3">
      <c r="A10" s="150"/>
      <c r="B10" s="151" t="s">
        <v>15</v>
      </c>
      <c r="C10" s="152" t="s">
        <v>6</v>
      </c>
    </row>
    <row r="11" ht="15.6" spans="1:3">
      <c r="A11" s="150"/>
      <c r="B11" s="153" t="s">
        <v>16</v>
      </c>
      <c r="C11" s="152" t="s">
        <v>6</v>
      </c>
    </row>
    <row r="12" ht="15.6" spans="1:3">
      <c r="A12" s="150"/>
      <c r="B12" s="153" t="s">
        <v>17</v>
      </c>
      <c r="C12" s="152" t="s">
        <v>6</v>
      </c>
    </row>
    <row r="13" ht="15.6" spans="1:3">
      <c r="A13" s="150"/>
      <c r="B13" s="153" t="s">
        <v>18</v>
      </c>
      <c r="C13" s="152" t="s">
        <v>6</v>
      </c>
    </row>
    <row r="14" ht="15.6" spans="1:3">
      <c r="A14" s="150"/>
      <c r="B14" s="153" t="s">
        <v>19</v>
      </c>
      <c r="C14" s="152" t="s">
        <v>6</v>
      </c>
    </row>
    <row r="15" ht="15.6" spans="1:3">
      <c r="A15" s="150"/>
      <c r="B15" s="153" t="s">
        <v>20</v>
      </c>
      <c r="C15" s="152" t="s">
        <v>6</v>
      </c>
    </row>
    <row r="16" ht="15.6" spans="1:3">
      <c r="A16" s="150" t="s">
        <v>21</v>
      </c>
      <c r="B16" s="151" t="s">
        <v>22</v>
      </c>
      <c r="C16" s="152" t="s">
        <v>23</v>
      </c>
    </row>
    <row r="17" ht="15.6" spans="1:3">
      <c r="A17" s="150"/>
      <c r="B17" s="151" t="s">
        <v>24</v>
      </c>
      <c r="C17" s="152" t="s">
        <v>25</v>
      </c>
    </row>
    <row r="18" ht="15.6" spans="1:3">
      <c r="A18" s="150"/>
      <c r="B18" s="151" t="s">
        <v>26</v>
      </c>
      <c r="C18" s="152" t="s">
        <v>27</v>
      </c>
    </row>
    <row r="19" ht="15.6" spans="1:3">
      <c r="A19" s="154" t="s">
        <v>28</v>
      </c>
      <c r="B19" s="151" t="s">
        <v>29</v>
      </c>
      <c r="C19" s="152" t="s">
        <v>30</v>
      </c>
    </row>
    <row r="20" ht="15.6" spans="1:3">
      <c r="A20" s="155"/>
      <c r="B20" s="153" t="s">
        <v>31</v>
      </c>
      <c r="C20" s="152" t="s">
        <v>30</v>
      </c>
    </row>
    <row r="21" ht="15.6" spans="1:3">
      <c r="A21" s="155"/>
      <c r="B21" s="153" t="s">
        <v>32</v>
      </c>
      <c r="C21" s="152" t="s">
        <v>30</v>
      </c>
    </row>
    <row r="22" ht="15.6" spans="1:3">
      <c r="A22" s="155"/>
      <c r="B22" s="153" t="s">
        <v>33</v>
      </c>
      <c r="C22" s="152" t="s">
        <v>30</v>
      </c>
    </row>
    <row r="23" ht="15.6" spans="1:3">
      <c r="A23" s="155"/>
      <c r="B23" s="153" t="s">
        <v>34</v>
      </c>
      <c r="C23" s="152" t="s">
        <v>30</v>
      </c>
    </row>
    <row r="24" ht="15.6" spans="1:3">
      <c r="A24" s="156"/>
      <c r="B24" s="153" t="s">
        <v>35</v>
      </c>
      <c r="C24" s="152" t="s">
        <v>30</v>
      </c>
    </row>
    <row r="25" ht="15.6" spans="1:3">
      <c r="A25" s="157" t="s">
        <v>36</v>
      </c>
      <c r="B25" s="158" t="s">
        <v>37</v>
      </c>
      <c r="C25" s="159" t="s">
        <v>38</v>
      </c>
    </row>
    <row r="26" ht="15.6" spans="1:3">
      <c r="A26" s="157"/>
      <c r="B26" s="158" t="s">
        <v>39</v>
      </c>
      <c r="C26" s="159" t="s">
        <v>38</v>
      </c>
    </row>
    <row r="27" ht="15.6" spans="1:3">
      <c r="A27" s="157"/>
      <c r="B27" s="158" t="s">
        <v>40</v>
      </c>
      <c r="C27" s="159" t="s">
        <v>38</v>
      </c>
    </row>
    <row r="28" ht="15.6" spans="1:3">
      <c r="A28" s="157"/>
      <c r="B28" s="158" t="s">
        <v>41</v>
      </c>
      <c r="C28" s="159" t="s">
        <v>38</v>
      </c>
    </row>
    <row r="29" ht="15.6" spans="1:3">
      <c r="A29" s="157"/>
      <c r="B29" s="160" t="s">
        <v>42</v>
      </c>
      <c r="C29" s="159" t="s">
        <v>38</v>
      </c>
    </row>
    <row r="30" ht="15.6" spans="1:3">
      <c r="A30" s="157"/>
      <c r="B30" s="160" t="s">
        <v>43</v>
      </c>
      <c r="C30" s="159" t="s">
        <v>44</v>
      </c>
    </row>
    <row r="31" ht="15.6" spans="1:3">
      <c r="A31" s="157"/>
      <c r="B31" s="160" t="s">
        <v>45</v>
      </c>
      <c r="C31" s="159" t="s">
        <v>46</v>
      </c>
    </row>
    <row r="32" ht="15.6" spans="1:3">
      <c r="A32" s="157"/>
      <c r="B32" s="160" t="s">
        <v>47</v>
      </c>
      <c r="C32" s="159" t="s">
        <v>38</v>
      </c>
    </row>
    <row r="33" ht="15.6" spans="1:3">
      <c r="A33" s="157"/>
      <c r="B33" s="160" t="s">
        <v>48</v>
      </c>
      <c r="C33" s="159" t="s">
        <v>49</v>
      </c>
    </row>
    <row r="34" ht="15.6" spans="1:3">
      <c r="A34" s="157"/>
      <c r="B34" s="160" t="s">
        <v>50</v>
      </c>
      <c r="C34" s="159" t="s">
        <v>51</v>
      </c>
    </row>
    <row r="35" ht="15.6" spans="1:3">
      <c r="A35" s="157"/>
      <c r="B35" s="160" t="s">
        <v>52</v>
      </c>
      <c r="C35" s="159" t="s">
        <v>38</v>
      </c>
    </row>
    <row r="36" ht="15.6" spans="1:3">
      <c r="A36" s="157"/>
      <c r="B36" s="160" t="s">
        <v>53</v>
      </c>
      <c r="C36" s="159" t="s">
        <v>38</v>
      </c>
    </row>
    <row r="37" ht="15.6" spans="1:3">
      <c r="A37" s="157"/>
      <c r="B37" s="160" t="s">
        <v>54</v>
      </c>
      <c r="C37" s="159" t="s">
        <v>38</v>
      </c>
    </row>
    <row r="38" spans="1:3">
      <c r="A38" s="161" t="s">
        <v>55</v>
      </c>
      <c r="B38" s="161" t="s">
        <v>56</v>
      </c>
      <c r="C38" s="161" t="s">
        <v>57</v>
      </c>
    </row>
    <row r="39" spans="1:3">
      <c r="A39" s="161"/>
      <c r="B39" s="161" t="s">
        <v>58</v>
      </c>
      <c r="C39" s="161" t="s">
        <v>57</v>
      </c>
    </row>
    <row r="40" spans="1:3">
      <c r="A40" s="161"/>
      <c r="B40" s="161" t="s">
        <v>59</v>
      </c>
      <c r="C40" s="161" t="s">
        <v>57</v>
      </c>
    </row>
    <row r="41" spans="1:3">
      <c r="A41" s="161"/>
      <c r="B41" s="161" t="s">
        <v>60</v>
      </c>
      <c r="C41" s="161" t="s">
        <v>61</v>
      </c>
    </row>
    <row r="42" spans="1:3">
      <c r="A42" s="161"/>
      <c r="B42" s="161" t="s">
        <v>62</v>
      </c>
      <c r="C42" s="161" t="s">
        <v>61</v>
      </c>
    </row>
    <row r="43" spans="1:3">
      <c r="A43" s="161"/>
      <c r="B43" s="161" t="s">
        <v>63</v>
      </c>
      <c r="C43" s="161" t="s">
        <v>61</v>
      </c>
    </row>
    <row r="44" spans="1:3">
      <c r="A44" s="161"/>
      <c r="B44" s="161" t="s">
        <v>64</v>
      </c>
      <c r="C44" s="161" t="s">
        <v>61</v>
      </c>
    </row>
    <row r="45" spans="1:3">
      <c r="A45" s="161"/>
      <c r="B45" s="161" t="s">
        <v>65</v>
      </c>
      <c r="C45" s="161" t="s">
        <v>61</v>
      </c>
    </row>
    <row r="46" spans="1:3">
      <c r="A46" s="161"/>
      <c r="B46" s="161" t="s">
        <v>66</v>
      </c>
      <c r="C46" s="161" t="s">
        <v>61</v>
      </c>
    </row>
    <row r="47" spans="1:3">
      <c r="A47" s="161"/>
      <c r="B47" s="161" t="s">
        <v>67</v>
      </c>
      <c r="C47" s="161" t="s">
        <v>61</v>
      </c>
    </row>
    <row r="48" spans="1:3">
      <c r="A48" s="161"/>
      <c r="B48" s="161" t="s">
        <v>68</v>
      </c>
      <c r="C48" s="161" t="s">
        <v>61</v>
      </c>
    </row>
    <row r="49" spans="1:3">
      <c r="A49" s="161"/>
      <c r="B49" s="161" t="s">
        <v>69</v>
      </c>
      <c r="C49" s="161" t="s">
        <v>61</v>
      </c>
    </row>
  </sheetData>
  <mergeCells count="7">
    <mergeCell ref="A1:C1"/>
    <mergeCell ref="A3:A6"/>
    <mergeCell ref="A7:A15"/>
    <mergeCell ref="A16:A18"/>
    <mergeCell ref="A19:A24"/>
    <mergeCell ref="A25:A37"/>
    <mergeCell ref="A38:A49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378"/>
  <sheetViews>
    <sheetView workbookViewId="0">
      <selection activeCell="Q1" sqref="Q1"/>
    </sheetView>
  </sheetViews>
  <sheetFormatPr defaultColWidth="8.75" defaultRowHeight="14.4"/>
  <cols>
    <col min="1" max="1" width="8.12962962962963" style="95" customWidth="1"/>
    <col min="2" max="2" width="5.87962962962963" style="96" customWidth="1"/>
    <col min="3" max="3" width="10.6296296296296" style="96" customWidth="1"/>
    <col min="4" max="4" width="9.55555555555556" style="96" customWidth="1"/>
    <col min="5" max="13" width="10.6296296296296" style="97" customWidth="1"/>
    <col min="14" max="16" width="12.6296296296296" style="98" customWidth="1"/>
    <col min="17" max="17" width="12.6296296296296" style="99" customWidth="1"/>
    <col min="18" max="21" width="12.6296296296296" style="100" customWidth="1"/>
    <col min="22" max="22" width="18.8796296296296" style="101" customWidth="1"/>
    <col min="23" max="23" width="8.75" style="97"/>
    <col min="24" max="24" width="12.8796296296296" style="97"/>
    <col min="25" max="25" width="14.1296296296296" style="97"/>
    <col min="26" max="27" width="8.75" style="97"/>
    <col min="28" max="32" width="12.8796296296296" style="97"/>
    <col min="33" max="34" width="14" style="97"/>
    <col min="35" max="39" width="8.75" style="97"/>
    <col min="40" max="40" width="12.8796296296296" style="97"/>
    <col min="41" max="41" width="8.75" style="97"/>
    <col min="42" max="16384" width="8.75" style="101"/>
  </cols>
  <sheetData>
    <row r="1" s="94" customFormat="1" ht="57" customHeight="1" spans="1:41">
      <c r="A1" s="102" t="s">
        <v>70</v>
      </c>
      <c r="B1" s="102" t="s">
        <v>71</v>
      </c>
      <c r="C1" s="103" t="s">
        <v>72</v>
      </c>
      <c r="D1" s="103" t="s">
        <v>73</v>
      </c>
      <c r="E1" s="104" t="s">
        <v>74</v>
      </c>
      <c r="F1" s="105" t="s">
        <v>75</v>
      </c>
      <c r="G1" s="105" t="s">
        <v>76</v>
      </c>
      <c r="H1" s="102" t="s">
        <v>77</v>
      </c>
      <c r="I1" s="105" t="s">
        <v>78</v>
      </c>
      <c r="J1" s="111" t="s">
        <v>79</v>
      </c>
      <c r="K1" s="105" t="s">
        <v>80</v>
      </c>
      <c r="L1" s="105" t="s">
        <v>81</v>
      </c>
      <c r="M1" s="105" t="s">
        <v>82</v>
      </c>
      <c r="N1" s="112" t="s">
        <v>83</v>
      </c>
      <c r="O1" s="102" t="s">
        <v>84</v>
      </c>
      <c r="P1" s="102" t="s">
        <v>85</v>
      </c>
      <c r="Q1" s="116" t="s">
        <v>86</v>
      </c>
      <c r="R1" s="117" t="s">
        <v>87</v>
      </c>
      <c r="S1" s="117" t="s">
        <v>88</v>
      </c>
      <c r="T1" s="117" t="s">
        <v>89</v>
      </c>
      <c r="U1" s="117" t="s">
        <v>90</v>
      </c>
      <c r="V1" s="118" t="s">
        <v>4</v>
      </c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</row>
    <row r="2" spans="1:30">
      <c r="A2" s="106" t="s">
        <v>91</v>
      </c>
      <c r="B2" s="106">
        <v>2008</v>
      </c>
      <c r="C2" s="107">
        <v>1771</v>
      </c>
      <c r="D2" s="107">
        <v>1</v>
      </c>
      <c r="E2" s="107">
        <v>1837.3238</v>
      </c>
      <c r="F2" s="107">
        <v>1775.5757</v>
      </c>
      <c r="G2" s="108"/>
      <c r="H2" s="106">
        <v>686.54</v>
      </c>
      <c r="I2" s="108">
        <v>158.3363</v>
      </c>
      <c r="J2" s="108">
        <v>651.7767</v>
      </c>
      <c r="K2" s="108">
        <v>497.5151</v>
      </c>
      <c r="L2" s="108">
        <v>171.3327</v>
      </c>
      <c r="M2" s="108">
        <f>E2/C2</f>
        <v>1.03744991530209</v>
      </c>
      <c r="N2" s="113">
        <f>(E2/C2)/D2</f>
        <v>1.03744991530209</v>
      </c>
      <c r="O2" s="114">
        <f t="shared" ref="O2:O65" si="0">F2/E2</f>
        <v>0.966392369162148</v>
      </c>
      <c r="P2" s="114">
        <f t="shared" ref="P2:P65" si="1">(I2+K2+L2+J2)/F2</f>
        <v>0.832947195661666</v>
      </c>
      <c r="Q2" s="114">
        <f>H2/E2</f>
        <v>0.373663041865566</v>
      </c>
      <c r="R2" s="120">
        <f>(N2-$N$27)/($N$10-$N$27)*100</f>
        <v>93.6626038319765</v>
      </c>
      <c r="S2" s="120">
        <f>(O2-$O$27)/($O$2-$O$27)*100</f>
        <v>100</v>
      </c>
      <c r="T2" s="120">
        <f>(P2-$P$7)/($P$27-$P$7)*100</f>
        <v>80.8872771574053</v>
      </c>
      <c r="U2" s="120">
        <f>($Q$22-Q2)/($Q$22-$Q$30)*100</f>
        <v>59.0992606047012</v>
      </c>
      <c r="V2" s="120">
        <f>R2*0.6+S2*0.2+T2*0.1+U2*0.1</f>
        <v>90.1962160753965</v>
      </c>
      <c r="W2" s="121"/>
      <c r="X2" s="121"/>
      <c r="Y2" s="121"/>
      <c r="Z2" s="121"/>
      <c r="AA2" s="121"/>
      <c r="AB2" s="121"/>
      <c r="AC2" s="121"/>
      <c r="AD2" s="122"/>
    </row>
    <row r="3" spans="1:35">
      <c r="A3" s="106" t="s">
        <v>92</v>
      </c>
      <c r="B3" s="106">
        <v>2008</v>
      </c>
      <c r="C3" s="107">
        <v>1176</v>
      </c>
      <c r="D3" s="107">
        <v>1</v>
      </c>
      <c r="E3" s="107">
        <v>675.6186</v>
      </c>
      <c r="F3" s="107">
        <v>546.2605</v>
      </c>
      <c r="G3" s="108"/>
      <c r="H3" s="106">
        <v>393.59</v>
      </c>
      <c r="I3" s="108">
        <v>109.6841</v>
      </c>
      <c r="J3" s="108">
        <v>179.8513</v>
      </c>
      <c r="K3" s="108">
        <v>103.7025</v>
      </c>
      <c r="L3" s="108">
        <v>32.1681</v>
      </c>
      <c r="M3" s="108">
        <f t="shared" ref="M3:M66" si="2">E3/C3</f>
        <v>0.574505612244898</v>
      </c>
      <c r="N3" s="113">
        <f t="shared" ref="N3:N66" si="3">(E3/C3)/D3</f>
        <v>0.574505612244898</v>
      </c>
      <c r="O3" s="114">
        <f t="shared" si="0"/>
        <v>0.808533838470403</v>
      </c>
      <c r="P3" s="114">
        <f t="shared" si="1"/>
        <v>0.778760316735331</v>
      </c>
      <c r="Q3" s="114">
        <f t="shared" ref="Q3:Q66" si="4">H3/E3</f>
        <v>0.582562410211915</v>
      </c>
      <c r="R3" s="120">
        <f t="shared" ref="R3:R10" si="5">(N3-$N$27)/($N$10-$N$27)*100</f>
        <v>48.1317022555714</v>
      </c>
      <c r="S3" s="120">
        <f>(O3-$O$27)/($O$2-$O$27)*100</f>
        <v>55.6650536908581</v>
      </c>
      <c r="T3" s="120">
        <f t="shared" ref="T3:T66" si="6">(P3-$P$7)/($P$27-$P$7)*100</f>
        <v>55.5948468692368</v>
      </c>
      <c r="U3" s="120">
        <f t="shared" ref="U3:U66" si="7">($Q$22-Q3)/($Q$22-$Q$30)*100</f>
        <v>33.0034427752923</v>
      </c>
      <c r="V3" s="120">
        <f>R3*0.6+S3*0.2+T3*0.1+U3*0.1</f>
        <v>48.8718610559674</v>
      </c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40">
      <c r="A4" s="106" t="s">
        <v>93</v>
      </c>
      <c r="B4" s="106">
        <v>2008</v>
      </c>
      <c r="C4" s="107">
        <v>6988.82</v>
      </c>
      <c r="D4" s="107">
        <v>1</v>
      </c>
      <c r="E4" s="107">
        <v>947.5858</v>
      </c>
      <c r="F4" s="107">
        <v>748.8871</v>
      </c>
      <c r="G4" s="108">
        <v>266.46</v>
      </c>
      <c r="H4" s="106">
        <v>322.58</v>
      </c>
      <c r="I4" s="108">
        <v>196.8639</v>
      </c>
      <c r="J4" s="108">
        <v>217.0775</v>
      </c>
      <c r="K4" s="108">
        <v>112.2229</v>
      </c>
      <c r="L4" s="108">
        <v>42.4823</v>
      </c>
      <c r="M4" s="108">
        <f t="shared" si="2"/>
        <v>0.135585950131782</v>
      </c>
      <c r="N4" s="113">
        <f t="shared" si="3"/>
        <v>0.135585950131782</v>
      </c>
      <c r="O4" s="114">
        <f t="shared" si="0"/>
        <v>0.790310597731625</v>
      </c>
      <c r="P4" s="114">
        <f t="shared" si="1"/>
        <v>0.759322199567865</v>
      </c>
      <c r="Q4" s="114">
        <f t="shared" si="4"/>
        <v>0.340422999162714</v>
      </c>
      <c r="R4" s="120">
        <f t="shared" si="5"/>
        <v>4.9636412088142</v>
      </c>
      <c r="S4" s="120">
        <f>(O4-$O$27)/($O$2-$O$27)*100</f>
        <v>50.5470128970415</v>
      </c>
      <c r="T4" s="120">
        <f t="shared" si="6"/>
        <v>46.5218529427972</v>
      </c>
      <c r="U4" s="120">
        <f t="shared" si="7"/>
        <v>63.2516240411344</v>
      </c>
      <c r="V4" s="120">
        <f>R4*0.6+S4*0.2+T4*0.1+U4*0.1</f>
        <v>24.06493500309</v>
      </c>
      <c r="W4" s="106"/>
      <c r="X4" s="106"/>
      <c r="Y4" s="123"/>
      <c r="Z4" s="122"/>
      <c r="AA4" s="124"/>
      <c r="AB4" s="125"/>
      <c r="AC4" s="123"/>
      <c r="AD4" s="123"/>
      <c r="AE4" s="106"/>
      <c r="AF4" s="126"/>
      <c r="AG4" s="126"/>
      <c r="AH4" s="126"/>
      <c r="AI4" s="122"/>
      <c r="AK4" s="127"/>
      <c r="AL4" s="128"/>
      <c r="AM4" s="128"/>
      <c r="AN4" s="129"/>
    </row>
    <row r="5" spans="1:40">
      <c r="A5" s="106" t="s">
        <v>94</v>
      </c>
      <c r="B5" s="106">
        <v>2008</v>
      </c>
      <c r="C5" s="107">
        <v>3410.64</v>
      </c>
      <c r="D5" s="107">
        <v>1</v>
      </c>
      <c r="E5" s="107">
        <v>748.0047</v>
      </c>
      <c r="F5" s="107">
        <v>566.4935</v>
      </c>
      <c r="G5" s="108"/>
      <c r="H5" s="106">
        <v>130.48</v>
      </c>
      <c r="I5" s="108">
        <v>197.07</v>
      </c>
      <c r="J5" s="108">
        <v>129.7269</v>
      </c>
      <c r="K5" s="108">
        <v>87.2894</v>
      </c>
      <c r="L5" s="108">
        <v>25.6661</v>
      </c>
      <c r="M5" s="108">
        <f t="shared" si="2"/>
        <v>0.219315055238899</v>
      </c>
      <c r="N5" s="113">
        <f t="shared" si="3"/>
        <v>0.219315055238899</v>
      </c>
      <c r="O5" s="114">
        <f t="shared" si="0"/>
        <v>0.757339492652921</v>
      </c>
      <c r="P5" s="114">
        <f t="shared" si="1"/>
        <v>0.776270866302967</v>
      </c>
      <c r="Q5" s="114">
        <f t="shared" si="4"/>
        <v>0.174437406609878</v>
      </c>
      <c r="R5" s="120">
        <f t="shared" si="5"/>
        <v>13.1984582667999</v>
      </c>
      <c r="S5" s="120">
        <f>(O5-$O$27)/($O$2-$O$27)*100</f>
        <v>41.2869990922007</v>
      </c>
      <c r="T5" s="120">
        <f t="shared" si="6"/>
        <v>54.4328635115683</v>
      </c>
      <c r="U5" s="120">
        <f t="shared" si="7"/>
        <v>83.986630661086</v>
      </c>
      <c r="V5" s="120">
        <f>R5*0.6+S5*0.2+T5*0.1+U5*0.1</f>
        <v>30.0184241957855</v>
      </c>
      <c r="W5" s="106"/>
      <c r="X5" s="106"/>
      <c r="Y5" s="123"/>
      <c r="Z5" s="122"/>
      <c r="AA5" s="124"/>
      <c r="AB5" s="125"/>
      <c r="AC5" s="123"/>
      <c r="AD5" s="123"/>
      <c r="AE5" s="106"/>
      <c r="AF5" s="126"/>
      <c r="AG5" s="126"/>
      <c r="AH5" s="126"/>
      <c r="AI5" s="122"/>
      <c r="AK5" s="127"/>
      <c r="AL5" s="128"/>
      <c r="AM5" s="128"/>
      <c r="AN5" s="129"/>
    </row>
    <row r="6" spans="1:40">
      <c r="A6" s="106" t="s">
        <v>95</v>
      </c>
      <c r="B6" s="106">
        <v>2008</v>
      </c>
      <c r="C6" s="107">
        <v>2444.33</v>
      </c>
      <c r="D6" s="107">
        <v>1</v>
      </c>
      <c r="E6" s="107">
        <v>650.6764</v>
      </c>
      <c r="F6" s="107">
        <v>464.4481</v>
      </c>
      <c r="G6" s="108"/>
      <c r="H6" s="106">
        <v>122.8</v>
      </c>
      <c r="I6" s="108">
        <v>103.3422</v>
      </c>
      <c r="J6" s="108">
        <v>134.7653</v>
      </c>
      <c r="K6" s="108">
        <v>58.7981</v>
      </c>
      <c r="L6" s="108">
        <v>24.0201</v>
      </c>
      <c r="M6" s="108">
        <f t="shared" si="2"/>
        <v>0.266198262918673</v>
      </c>
      <c r="N6" s="113">
        <f t="shared" si="3"/>
        <v>0.266198262918673</v>
      </c>
      <c r="O6" s="114">
        <f t="shared" si="0"/>
        <v>0.71379275473953</v>
      </c>
      <c r="P6" s="114">
        <f t="shared" si="1"/>
        <v>0.690982910684746</v>
      </c>
      <c r="Q6" s="114">
        <f t="shared" si="4"/>
        <v>0.188726685031146</v>
      </c>
      <c r="R6" s="120">
        <f t="shared" si="5"/>
        <v>17.8094550980758</v>
      </c>
      <c r="S6" s="120">
        <f>(O6-$O$27)/($O$2-$O$27)*100</f>
        <v>29.0567934842537</v>
      </c>
      <c r="T6" s="120">
        <f t="shared" si="6"/>
        <v>14.6236012946616</v>
      </c>
      <c r="U6" s="120">
        <f t="shared" si="7"/>
        <v>82.2016065628951</v>
      </c>
      <c r="V6" s="120">
        <f>R6*0.6+S6*0.2+T6*0.1+U6*0.1</f>
        <v>26.1795525414519</v>
      </c>
      <c r="W6" s="106"/>
      <c r="X6" s="106"/>
      <c r="Y6" s="123"/>
      <c r="Z6" s="122"/>
      <c r="AA6" s="124"/>
      <c r="AB6" s="125"/>
      <c r="AC6" s="123"/>
      <c r="AD6" s="123"/>
      <c r="AE6" s="106"/>
      <c r="AF6" s="126"/>
      <c r="AG6" s="126"/>
      <c r="AH6" s="126"/>
      <c r="AI6" s="122"/>
      <c r="AK6" s="127"/>
      <c r="AL6" s="128"/>
      <c r="AM6" s="128"/>
      <c r="AN6" s="129"/>
    </row>
    <row r="7" spans="1:40">
      <c r="A7" s="106" t="s">
        <v>96</v>
      </c>
      <c r="B7" s="106">
        <v>2008</v>
      </c>
      <c r="C7" s="107">
        <v>4315</v>
      </c>
      <c r="D7" s="107">
        <v>1</v>
      </c>
      <c r="E7" s="107">
        <v>1356.0812</v>
      </c>
      <c r="F7" s="107">
        <v>1017.0987</v>
      </c>
      <c r="G7" s="108"/>
      <c r="H7" s="106">
        <v>620.51</v>
      </c>
      <c r="I7" s="108">
        <v>172.764</v>
      </c>
      <c r="J7" s="108">
        <v>303.995</v>
      </c>
      <c r="K7" s="108">
        <v>142.4442</v>
      </c>
      <c r="L7" s="108">
        <v>51.7291</v>
      </c>
      <c r="M7" s="108">
        <f t="shared" si="2"/>
        <v>0.314271425260718</v>
      </c>
      <c r="N7" s="113">
        <f t="shared" si="3"/>
        <v>0.314271425260718</v>
      </c>
      <c r="O7" s="114">
        <f t="shared" si="0"/>
        <v>0.750027874437017</v>
      </c>
      <c r="P7" s="114">
        <f t="shared" si="1"/>
        <v>0.659653089714892</v>
      </c>
      <c r="Q7" s="114">
        <f t="shared" si="4"/>
        <v>0.457575844278351</v>
      </c>
      <c r="R7" s="120">
        <f t="shared" si="5"/>
        <v>22.5374848170025</v>
      </c>
      <c r="S7" s="120">
        <f t="shared" ref="S7:S18" si="8">(O7-$O$27)/($O$2-$O$27)*100</f>
        <v>39.2335136098862</v>
      </c>
      <c r="T7" s="120">
        <f t="shared" si="6"/>
        <v>0</v>
      </c>
      <c r="U7" s="120">
        <f t="shared" si="7"/>
        <v>48.6168296492918</v>
      </c>
      <c r="V7" s="120">
        <f t="shared" ref="V7:V70" si="9">R7*0.6+S7*0.2+T7*0.1+U7*0.1</f>
        <v>26.2308765771079</v>
      </c>
      <c r="W7" s="106"/>
      <c r="X7" s="106"/>
      <c r="Y7" s="123"/>
      <c r="Z7" s="122"/>
      <c r="AA7" s="124"/>
      <c r="AB7" s="125"/>
      <c r="AC7" s="123"/>
      <c r="AD7" s="123"/>
      <c r="AE7" s="106"/>
      <c r="AF7" s="126"/>
      <c r="AG7" s="126"/>
      <c r="AH7" s="126"/>
      <c r="AI7" s="122"/>
      <c r="AK7" s="127"/>
      <c r="AL7" s="128"/>
      <c r="AM7" s="128"/>
      <c r="AN7" s="129"/>
    </row>
    <row r="8" spans="1:40">
      <c r="A8" s="106" t="s">
        <v>97</v>
      </c>
      <c r="B8" s="106">
        <v>2008</v>
      </c>
      <c r="C8" s="107">
        <v>2734.21</v>
      </c>
      <c r="D8" s="107">
        <v>1</v>
      </c>
      <c r="E8" s="107">
        <v>422.7961</v>
      </c>
      <c r="F8" s="107">
        <v>311.0741</v>
      </c>
      <c r="G8" s="108"/>
      <c r="H8" s="106">
        <v>110.54</v>
      </c>
      <c r="I8" s="108">
        <v>63.5782</v>
      </c>
      <c r="J8" s="108">
        <v>93.9623</v>
      </c>
      <c r="K8" s="108">
        <v>42.5347</v>
      </c>
      <c r="L8" s="108">
        <v>17.4925</v>
      </c>
      <c r="M8" s="108">
        <f t="shared" si="2"/>
        <v>0.154631904645217</v>
      </c>
      <c r="N8" s="113">
        <f t="shared" si="3"/>
        <v>0.154631904645217</v>
      </c>
      <c r="O8" s="114">
        <f t="shared" si="0"/>
        <v>0.73575442157579</v>
      </c>
      <c r="P8" s="114">
        <f t="shared" si="1"/>
        <v>0.699407954567738</v>
      </c>
      <c r="Q8" s="114">
        <f t="shared" si="4"/>
        <v>0.261449904575752</v>
      </c>
      <c r="R8" s="120">
        <f t="shared" si="5"/>
        <v>6.83682438582544</v>
      </c>
      <c r="S8" s="120">
        <f t="shared" si="8"/>
        <v>35.2247801985491</v>
      </c>
      <c r="T8" s="120">
        <f t="shared" si="6"/>
        <v>18.556100071257</v>
      </c>
      <c r="U8" s="120">
        <f t="shared" si="7"/>
        <v>73.1169841237421</v>
      </c>
      <c r="V8" s="120">
        <f t="shared" si="9"/>
        <v>20.314359090705</v>
      </c>
      <c r="W8" s="106"/>
      <c r="X8" s="106"/>
      <c r="Y8" s="123"/>
      <c r="Z8" s="122"/>
      <c r="AA8" s="124"/>
      <c r="AB8" s="125"/>
      <c r="AC8" s="123"/>
      <c r="AD8" s="123"/>
      <c r="AE8" s="106"/>
      <c r="AF8" s="126"/>
      <c r="AG8" s="126"/>
      <c r="AH8" s="126"/>
      <c r="AI8" s="122"/>
      <c r="AK8" s="127"/>
      <c r="AL8" s="128"/>
      <c r="AM8" s="128"/>
      <c r="AN8" s="129"/>
    </row>
    <row r="9" spans="1:40">
      <c r="A9" s="106" t="s">
        <v>98</v>
      </c>
      <c r="B9" s="106">
        <v>2008</v>
      </c>
      <c r="C9" s="107">
        <v>3825.04</v>
      </c>
      <c r="D9" s="107">
        <v>1</v>
      </c>
      <c r="E9" s="107">
        <v>578.2773</v>
      </c>
      <c r="F9" s="107">
        <v>420.2079</v>
      </c>
      <c r="G9" s="108"/>
      <c r="H9" s="106">
        <v>98.42</v>
      </c>
      <c r="I9" s="108">
        <v>129.4133</v>
      </c>
      <c r="J9" s="108">
        <v>99.9035</v>
      </c>
      <c r="K9" s="108">
        <v>46.0529</v>
      </c>
      <c r="L9" s="108">
        <v>22.2267</v>
      </c>
      <c r="M9" s="108">
        <f t="shared" si="2"/>
        <v>0.151182026854621</v>
      </c>
      <c r="N9" s="113">
        <f t="shared" si="3"/>
        <v>0.151182026854621</v>
      </c>
      <c r="O9" s="114">
        <f t="shared" si="0"/>
        <v>0.726654668962451</v>
      </c>
      <c r="P9" s="114">
        <f t="shared" si="1"/>
        <v>0.708212292058288</v>
      </c>
      <c r="Q9" s="114">
        <f t="shared" si="4"/>
        <v>0.170195164153945</v>
      </c>
      <c r="R9" s="120">
        <f t="shared" si="5"/>
        <v>6.49752645063763</v>
      </c>
      <c r="S9" s="120">
        <f t="shared" si="8"/>
        <v>32.6690928893427</v>
      </c>
      <c r="T9" s="120">
        <f t="shared" si="6"/>
        <v>22.6656390708361</v>
      </c>
      <c r="U9" s="120">
        <f t="shared" si="7"/>
        <v>84.5165737968387</v>
      </c>
      <c r="V9" s="120">
        <f t="shared" si="9"/>
        <v>21.1505557350186</v>
      </c>
      <c r="W9" s="106"/>
      <c r="X9" s="106"/>
      <c r="Y9" s="123"/>
      <c r="Z9" s="122"/>
      <c r="AA9" s="124"/>
      <c r="AB9" s="125"/>
      <c r="AC9" s="123"/>
      <c r="AD9" s="123"/>
      <c r="AE9" s="106"/>
      <c r="AF9" s="126"/>
      <c r="AG9" s="126"/>
      <c r="AH9" s="126"/>
      <c r="AI9" s="122"/>
      <c r="AK9" s="127"/>
      <c r="AL9" s="128"/>
      <c r="AM9" s="128"/>
      <c r="AN9" s="129"/>
    </row>
    <row r="10" spans="1:40">
      <c r="A10" s="106" t="s">
        <v>99</v>
      </c>
      <c r="B10" s="106">
        <v>2008</v>
      </c>
      <c r="C10" s="107">
        <v>2140.6434637898</v>
      </c>
      <c r="D10" s="107">
        <v>1</v>
      </c>
      <c r="E10" s="107">
        <v>2358.7464</v>
      </c>
      <c r="F10" s="107">
        <v>2223.4284</v>
      </c>
      <c r="G10" s="108"/>
      <c r="H10" s="106">
        <v>570.26</v>
      </c>
      <c r="I10" s="108">
        <v>334.8882</v>
      </c>
      <c r="J10" s="108">
        <v>763.3822</v>
      </c>
      <c r="K10" s="108">
        <v>547.9937</v>
      </c>
      <c r="L10" s="108">
        <v>204.8939</v>
      </c>
      <c r="M10" s="108">
        <f t="shared" si="2"/>
        <v>1.10188662423217</v>
      </c>
      <c r="N10" s="115">
        <f t="shared" si="3"/>
        <v>1.10188662423217</v>
      </c>
      <c r="O10" s="114">
        <f t="shared" si="0"/>
        <v>0.942631390979547</v>
      </c>
      <c r="P10" s="114">
        <f t="shared" si="1"/>
        <v>0.83256919809066</v>
      </c>
      <c r="Q10" s="114">
        <f t="shared" si="4"/>
        <v>0.241764014986944</v>
      </c>
      <c r="R10" s="120">
        <f t="shared" si="5"/>
        <v>100</v>
      </c>
      <c r="S10" s="120">
        <f t="shared" si="8"/>
        <v>93.3266723859519</v>
      </c>
      <c r="T10" s="120">
        <f t="shared" si="6"/>
        <v>80.7108418763338</v>
      </c>
      <c r="U10" s="120">
        <f t="shared" si="7"/>
        <v>75.5761556980077</v>
      </c>
      <c r="V10" s="120">
        <f t="shared" si="9"/>
        <v>94.2940342346245</v>
      </c>
      <c r="W10" s="106"/>
      <c r="X10" s="106"/>
      <c r="Y10" s="123"/>
      <c r="Z10" s="122"/>
      <c r="AA10" s="124"/>
      <c r="AB10" s="125"/>
      <c r="AC10" s="123"/>
      <c r="AD10" s="123"/>
      <c r="AE10" s="106"/>
      <c r="AF10" s="126"/>
      <c r="AG10" s="126"/>
      <c r="AH10" s="126"/>
      <c r="AI10" s="122"/>
      <c r="AK10" s="127"/>
      <c r="AL10" s="128"/>
      <c r="AM10" s="128"/>
      <c r="AN10" s="129"/>
    </row>
    <row r="11" spans="1:40">
      <c r="A11" s="106" t="s">
        <v>100</v>
      </c>
      <c r="B11" s="106">
        <v>2008</v>
      </c>
      <c r="C11" s="107">
        <v>7762.482</v>
      </c>
      <c r="D11" s="107">
        <v>1</v>
      </c>
      <c r="E11" s="107">
        <v>2731.4074</v>
      </c>
      <c r="F11" s="107">
        <v>2278.7081</v>
      </c>
      <c r="G11" s="108"/>
      <c r="H11" s="106">
        <v>1318.54</v>
      </c>
      <c r="I11" s="108">
        <v>483.0367</v>
      </c>
      <c r="J11" s="108">
        <v>663.902</v>
      </c>
      <c r="K11" s="108">
        <v>398.9161</v>
      </c>
      <c r="L11" s="108">
        <v>129.232</v>
      </c>
      <c r="M11" s="108">
        <f t="shared" si="2"/>
        <v>0.35187294476174</v>
      </c>
      <c r="N11" s="113">
        <f t="shared" si="3"/>
        <v>0.35187294476174</v>
      </c>
      <c r="O11" s="114">
        <f t="shared" si="0"/>
        <v>0.83426152393085</v>
      </c>
      <c r="P11" s="114">
        <f t="shared" si="1"/>
        <v>0.735103719515457</v>
      </c>
      <c r="Q11" s="114">
        <f t="shared" si="4"/>
        <v>0.482732821182223</v>
      </c>
      <c r="R11" s="120">
        <f t="shared" ref="R11:R21" si="10">(N11-$N$27)/($N$10-$N$27)*100</f>
        <v>26.2356210122605</v>
      </c>
      <c r="S11" s="120">
        <f t="shared" si="8"/>
        <v>62.8907357528224</v>
      </c>
      <c r="T11" s="120">
        <f t="shared" si="6"/>
        <v>35.2175624845174</v>
      </c>
      <c r="U11" s="120">
        <f t="shared" si="7"/>
        <v>45.4742069998369</v>
      </c>
      <c r="V11" s="120">
        <f t="shared" si="9"/>
        <v>36.3886967063562</v>
      </c>
      <c r="W11" s="106"/>
      <c r="X11" s="106"/>
      <c r="Y11" s="123"/>
      <c r="Z11" s="122"/>
      <c r="AA11" s="124"/>
      <c r="AB11" s="125"/>
      <c r="AC11" s="123"/>
      <c r="AD11" s="123"/>
      <c r="AE11" s="106"/>
      <c r="AF11" s="126"/>
      <c r="AG11" s="126"/>
      <c r="AH11" s="126"/>
      <c r="AI11" s="122"/>
      <c r="AK11" s="127"/>
      <c r="AL11" s="128"/>
      <c r="AM11" s="128"/>
      <c r="AN11" s="129"/>
    </row>
    <row r="12" spans="1:40">
      <c r="A12" s="106" t="s">
        <v>101</v>
      </c>
      <c r="B12" s="106">
        <v>2008</v>
      </c>
      <c r="C12" s="107">
        <v>5212.4</v>
      </c>
      <c r="D12" s="107">
        <v>1</v>
      </c>
      <c r="E12" s="107">
        <v>1933.389</v>
      </c>
      <c r="F12" s="107">
        <v>1792.0894</v>
      </c>
      <c r="G12" s="108"/>
      <c r="H12" s="106">
        <v>1033.89</v>
      </c>
      <c r="I12" s="108">
        <v>348.9164</v>
      </c>
      <c r="J12" s="108">
        <v>574.303</v>
      </c>
      <c r="K12" s="108">
        <v>302.2812</v>
      </c>
      <c r="L12" s="108">
        <v>115.7086</v>
      </c>
      <c r="M12" s="108">
        <f t="shared" si="2"/>
        <v>0.370921072826337</v>
      </c>
      <c r="N12" s="113">
        <f t="shared" si="3"/>
        <v>0.370921072826337</v>
      </c>
      <c r="O12" s="114">
        <f t="shared" si="0"/>
        <v>0.926916104312169</v>
      </c>
      <c r="P12" s="114">
        <f t="shared" si="1"/>
        <v>0.748405297191089</v>
      </c>
      <c r="Q12" s="114">
        <f t="shared" si="4"/>
        <v>0.534755292390719</v>
      </c>
      <c r="R12" s="120">
        <f t="shared" si="10"/>
        <v>28.1090179595749</v>
      </c>
      <c r="S12" s="120">
        <f t="shared" si="8"/>
        <v>88.9129964979409</v>
      </c>
      <c r="T12" s="120">
        <f t="shared" si="6"/>
        <v>41.4262468145548</v>
      </c>
      <c r="U12" s="120">
        <f t="shared" si="7"/>
        <v>38.9755328179132</v>
      </c>
      <c r="V12" s="120">
        <f t="shared" si="9"/>
        <v>42.6881880385799</v>
      </c>
      <c r="W12" s="106"/>
      <c r="X12" s="106"/>
      <c r="Y12" s="123"/>
      <c r="Z12" s="122"/>
      <c r="AA12" s="124"/>
      <c r="AB12" s="125"/>
      <c r="AC12" s="123"/>
      <c r="AD12" s="123"/>
      <c r="AE12" s="106"/>
      <c r="AF12" s="126"/>
      <c r="AG12" s="126"/>
      <c r="AH12" s="126"/>
      <c r="AI12" s="122"/>
      <c r="AK12" s="127"/>
      <c r="AL12" s="128"/>
      <c r="AM12" s="128"/>
      <c r="AN12" s="129"/>
    </row>
    <row r="13" spans="1:40">
      <c r="A13" s="106" t="s">
        <v>102</v>
      </c>
      <c r="B13" s="106">
        <v>2008</v>
      </c>
      <c r="C13" s="107">
        <v>6135</v>
      </c>
      <c r="D13" s="107">
        <v>1</v>
      </c>
      <c r="E13" s="107">
        <v>724.6197</v>
      </c>
      <c r="F13" s="107">
        <v>527.9349</v>
      </c>
      <c r="G13" s="108"/>
      <c r="H13" s="106">
        <v>457.75</v>
      </c>
      <c r="I13" s="108">
        <v>96.7533</v>
      </c>
      <c r="J13" s="108">
        <v>177.7021</v>
      </c>
      <c r="K13" s="108">
        <v>74.5125</v>
      </c>
      <c r="L13" s="108">
        <v>21.4336</v>
      </c>
      <c r="M13" s="108">
        <f t="shared" si="2"/>
        <v>0.118112420537897</v>
      </c>
      <c r="N13" s="113">
        <f t="shared" si="3"/>
        <v>0.118112420537897</v>
      </c>
      <c r="O13" s="114">
        <f t="shared" si="0"/>
        <v>0.728568240692325</v>
      </c>
      <c r="P13" s="114">
        <f t="shared" si="1"/>
        <v>0.70160449706962</v>
      </c>
      <c r="Q13" s="114">
        <f t="shared" si="4"/>
        <v>0.631710675268696</v>
      </c>
      <c r="R13" s="120">
        <f t="shared" si="10"/>
        <v>3.2451071413731</v>
      </c>
      <c r="S13" s="120">
        <f t="shared" si="8"/>
        <v>33.2065240913871</v>
      </c>
      <c r="T13" s="120">
        <f t="shared" si="6"/>
        <v>19.5813648439222</v>
      </c>
      <c r="U13" s="120">
        <f t="shared" si="7"/>
        <v>26.8638159219129</v>
      </c>
      <c r="V13" s="120">
        <f t="shared" si="9"/>
        <v>13.2328871796848</v>
      </c>
      <c r="W13" s="106"/>
      <c r="X13" s="106"/>
      <c r="Y13" s="123"/>
      <c r="Z13" s="122"/>
      <c r="AA13" s="124"/>
      <c r="AB13" s="125"/>
      <c r="AC13" s="123"/>
      <c r="AD13" s="123"/>
      <c r="AE13" s="106"/>
      <c r="AF13" s="126"/>
      <c r="AG13" s="126"/>
      <c r="AH13" s="126"/>
      <c r="AI13" s="122"/>
      <c r="AK13" s="127"/>
      <c r="AL13" s="128"/>
      <c r="AM13" s="128"/>
      <c r="AN13" s="129"/>
    </row>
    <row r="14" spans="1:40">
      <c r="A14" s="106" t="s">
        <v>103</v>
      </c>
      <c r="B14" s="106">
        <v>2008</v>
      </c>
      <c r="C14" s="107">
        <v>3639</v>
      </c>
      <c r="D14" s="107">
        <v>1</v>
      </c>
      <c r="E14" s="107">
        <v>833.4032</v>
      </c>
      <c r="F14" s="107">
        <v>704.4526</v>
      </c>
      <c r="G14" s="108"/>
      <c r="H14" s="106">
        <v>232.9</v>
      </c>
      <c r="I14" s="108">
        <v>124.1126</v>
      </c>
      <c r="J14" s="108">
        <v>226.8933</v>
      </c>
      <c r="K14" s="108">
        <v>117.2533</v>
      </c>
      <c r="L14" s="108">
        <v>44.9835</v>
      </c>
      <c r="M14" s="108">
        <f t="shared" si="2"/>
        <v>0.229019840615554</v>
      </c>
      <c r="N14" s="113">
        <f t="shared" si="3"/>
        <v>0.229019840615554</v>
      </c>
      <c r="O14" s="114">
        <f t="shared" si="0"/>
        <v>0.845272252374361</v>
      </c>
      <c r="P14" s="114">
        <f t="shared" si="1"/>
        <v>0.728569530441083</v>
      </c>
      <c r="Q14" s="114">
        <f t="shared" si="4"/>
        <v>0.279456570361141</v>
      </c>
      <c r="R14" s="120">
        <f t="shared" si="10"/>
        <v>14.1529308132522</v>
      </c>
      <c r="S14" s="120">
        <f t="shared" si="8"/>
        <v>65.9831251994267</v>
      </c>
      <c r="T14" s="120">
        <f t="shared" si="6"/>
        <v>32.16764477514</v>
      </c>
      <c r="U14" s="120">
        <f t="shared" si="7"/>
        <v>70.8675820610633</v>
      </c>
      <c r="V14" s="120">
        <f t="shared" si="9"/>
        <v>31.991906211457</v>
      </c>
      <c r="W14" s="106"/>
      <c r="X14" s="106"/>
      <c r="Y14" s="123"/>
      <c r="Z14" s="122"/>
      <c r="AA14" s="124"/>
      <c r="AB14" s="125"/>
      <c r="AC14" s="123"/>
      <c r="AD14" s="123"/>
      <c r="AE14" s="106"/>
      <c r="AF14" s="126"/>
      <c r="AG14" s="126"/>
      <c r="AH14" s="126"/>
      <c r="AI14" s="122"/>
      <c r="AK14" s="127"/>
      <c r="AL14" s="128"/>
      <c r="AM14" s="128"/>
      <c r="AN14" s="129"/>
    </row>
    <row r="15" spans="1:40">
      <c r="A15" s="106" t="s">
        <v>104</v>
      </c>
      <c r="B15" s="106">
        <v>2008</v>
      </c>
      <c r="C15" s="107">
        <v>4400.1038</v>
      </c>
      <c r="D15" s="107">
        <v>1</v>
      </c>
      <c r="E15" s="107">
        <v>488.6476</v>
      </c>
      <c r="F15" s="107">
        <v>357.9635</v>
      </c>
      <c r="G15" s="108"/>
      <c r="H15" s="106">
        <v>153.47</v>
      </c>
      <c r="I15" s="108">
        <v>64.2916</v>
      </c>
      <c r="J15" s="108">
        <v>118.1937</v>
      </c>
      <c r="K15" s="108">
        <v>47.241</v>
      </c>
      <c r="L15" s="108">
        <v>15.9861</v>
      </c>
      <c r="M15" s="108">
        <f t="shared" si="2"/>
        <v>0.111053652870644</v>
      </c>
      <c r="N15" s="113">
        <f t="shared" si="3"/>
        <v>0.111053652870644</v>
      </c>
      <c r="O15" s="114">
        <f t="shared" si="0"/>
        <v>0.732559619652281</v>
      </c>
      <c r="P15" s="114">
        <f t="shared" si="1"/>
        <v>0.686417469937577</v>
      </c>
      <c r="Q15" s="114">
        <f t="shared" si="4"/>
        <v>0.314070917364579</v>
      </c>
      <c r="R15" s="120">
        <f t="shared" si="10"/>
        <v>2.55087231920112</v>
      </c>
      <c r="S15" s="120">
        <f t="shared" si="8"/>
        <v>34.3275124289427</v>
      </c>
      <c r="T15" s="120">
        <f t="shared" si="6"/>
        <v>12.492622465091</v>
      </c>
      <c r="U15" s="120">
        <f t="shared" si="7"/>
        <v>66.5435398160526</v>
      </c>
      <c r="V15" s="120">
        <f t="shared" si="9"/>
        <v>16.2996421054236</v>
      </c>
      <c r="W15" s="106"/>
      <c r="X15" s="106"/>
      <c r="Y15" s="123"/>
      <c r="Z15" s="122"/>
      <c r="AA15" s="124"/>
      <c r="AB15" s="125"/>
      <c r="AC15" s="123"/>
      <c r="AD15" s="123"/>
      <c r="AE15" s="106"/>
      <c r="AF15" s="126"/>
      <c r="AG15" s="126"/>
      <c r="AH15" s="126"/>
      <c r="AI15" s="122"/>
      <c r="AK15" s="127"/>
      <c r="AL15" s="128"/>
      <c r="AM15" s="128"/>
      <c r="AN15" s="129"/>
    </row>
    <row r="16" spans="1:40">
      <c r="A16" s="106" t="s">
        <v>105</v>
      </c>
      <c r="B16" s="106">
        <v>2008</v>
      </c>
      <c r="C16" s="107">
        <v>9417.23</v>
      </c>
      <c r="D16" s="107">
        <v>1</v>
      </c>
      <c r="E16" s="107">
        <v>1957.0541</v>
      </c>
      <c r="F16" s="107">
        <v>1533.5324</v>
      </c>
      <c r="G16" s="108"/>
      <c r="H16" s="106">
        <v>865.98</v>
      </c>
      <c r="I16" s="108">
        <v>333.7763</v>
      </c>
      <c r="J16" s="108">
        <v>396.09</v>
      </c>
      <c r="K16" s="108">
        <v>229.1404</v>
      </c>
      <c r="L16" s="108">
        <v>61.1251</v>
      </c>
      <c r="M16" s="108">
        <f t="shared" si="2"/>
        <v>0.207816321784644</v>
      </c>
      <c r="N16" s="113">
        <f t="shared" si="3"/>
        <v>0.207816321784644</v>
      </c>
      <c r="O16" s="114">
        <f t="shared" si="0"/>
        <v>0.783592236923854</v>
      </c>
      <c r="P16" s="114">
        <f t="shared" si="1"/>
        <v>0.665216985307907</v>
      </c>
      <c r="Q16" s="114">
        <f t="shared" si="4"/>
        <v>0.442491600002269</v>
      </c>
      <c r="R16" s="120">
        <f t="shared" si="10"/>
        <v>12.0675496505762</v>
      </c>
      <c r="S16" s="120">
        <f t="shared" si="8"/>
        <v>48.6601451782509</v>
      </c>
      <c r="T16" s="120">
        <f t="shared" si="6"/>
        <v>2.59702061099137</v>
      </c>
      <c r="U16" s="120">
        <f t="shared" si="7"/>
        <v>50.5011612958592</v>
      </c>
      <c r="V16" s="120">
        <f t="shared" si="9"/>
        <v>22.282377016681</v>
      </c>
      <c r="W16" s="106"/>
      <c r="X16" s="106"/>
      <c r="Y16" s="123"/>
      <c r="Z16" s="122"/>
      <c r="AA16" s="124"/>
      <c r="AB16" s="125"/>
      <c r="AC16" s="123"/>
      <c r="AD16" s="123"/>
      <c r="AE16" s="106"/>
      <c r="AF16" s="126"/>
      <c r="AG16" s="126"/>
      <c r="AH16" s="126"/>
      <c r="AI16" s="122"/>
      <c r="AK16" s="127"/>
      <c r="AL16" s="128"/>
      <c r="AM16" s="128"/>
      <c r="AN16" s="129"/>
    </row>
    <row r="17" spans="1:40">
      <c r="A17" s="106" t="s">
        <v>106</v>
      </c>
      <c r="B17" s="106">
        <v>2008</v>
      </c>
      <c r="C17" s="107">
        <v>9429</v>
      </c>
      <c r="D17" s="107">
        <v>1</v>
      </c>
      <c r="E17" s="107">
        <v>1008.9009</v>
      </c>
      <c r="F17" s="107">
        <v>742.2734</v>
      </c>
      <c r="G17" s="108"/>
      <c r="H17" s="106">
        <v>335.55</v>
      </c>
      <c r="I17" s="108">
        <v>153.8949</v>
      </c>
      <c r="J17" s="108">
        <v>209.5474</v>
      </c>
      <c r="K17" s="108">
        <v>116.7469</v>
      </c>
      <c r="L17" s="108">
        <v>32.3024</v>
      </c>
      <c r="M17" s="108">
        <f t="shared" si="2"/>
        <v>0.106999777282851</v>
      </c>
      <c r="N17" s="113">
        <f t="shared" si="3"/>
        <v>0.106999777282851</v>
      </c>
      <c r="O17" s="114">
        <f t="shared" si="0"/>
        <v>0.735724787241244</v>
      </c>
      <c r="P17" s="114">
        <f t="shared" si="1"/>
        <v>0.690435087664464</v>
      </c>
      <c r="Q17" s="114">
        <f t="shared" si="4"/>
        <v>0.332589652759751</v>
      </c>
      <c r="R17" s="120">
        <f t="shared" si="10"/>
        <v>2.15217077093304</v>
      </c>
      <c r="S17" s="120">
        <f t="shared" si="8"/>
        <v>35.2164573247377</v>
      </c>
      <c r="T17" s="120">
        <f t="shared" si="6"/>
        <v>14.3678977770339</v>
      </c>
      <c r="U17" s="120">
        <f t="shared" si="7"/>
        <v>64.2301697511792</v>
      </c>
      <c r="V17" s="120">
        <f t="shared" si="9"/>
        <v>16.1944006803287</v>
      </c>
      <c r="W17" s="106"/>
      <c r="X17" s="106"/>
      <c r="Y17" s="123"/>
      <c r="Z17" s="122"/>
      <c r="AA17" s="124"/>
      <c r="AB17" s="125"/>
      <c r="AC17" s="123"/>
      <c r="AD17" s="123"/>
      <c r="AE17" s="106"/>
      <c r="AF17" s="126"/>
      <c r="AG17" s="126"/>
      <c r="AH17" s="126"/>
      <c r="AI17" s="122"/>
      <c r="AK17" s="127"/>
      <c r="AL17" s="128"/>
      <c r="AM17" s="128"/>
      <c r="AN17" s="129"/>
    </row>
    <row r="18" spans="1:40">
      <c r="A18" s="106" t="s">
        <v>107</v>
      </c>
      <c r="B18" s="106">
        <v>2008</v>
      </c>
      <c r="C18" s="107">
        <v>5711</v>
      </c>
      <c r="D18" s="107">
        <v>1</v>
      </c>
      <c r="E18" s="107">
        <v>710.8492</v>
      </c>
      <c r="F18" s="107">
        <v>537.2066</v>
      </c>
      <c r="G18" s="109"/>
      <c r="H18" s="106">
        <v>325.73</v>
      </c>
      <c r="I18" s="108">
        <v>106.7371</v>
      </c>
      <c r="J18" s="108">
        <v>169.894</v>
      </c>
      <c r="K18" s="108">
        <v>88.4883</v>
      </c>
      <c r="L18" s="108">
        <v>28.0616</v>
      </c>
      <c r="M18" s="108">
        <f t="shared" si="2"/>
        <v>0.124470180353703</v>
      </c>
      <c r="N18" s="113">
        <f t="shared" si="3"/>
        <v>0.124470180353703</v>
      </c>
      <c r="O18" s="114">
        <f t="shared" si="0"/>
        <v>0.755725124259829</v>
      </c>
      <c r="P18" s="114">
        <f t="shared" si="1"/>
        <v>0.731899049639375</v>
      </c>
      <c r="Q18" s="114">
        <f t="shared" si="4"/>
        <v>0.45822658307838</v>
      </c>
      <c r="R18" s="120">
        <f t="shared" si="10"/>
        <v>3.87039734260953</v>
      </c>
      <c r="S18" s="120">
        <f t="shared" si="8"/>
        <v>40.833599863681</v>
      </c>
      <c r="T18" s="120">
        <f t="shared" si="6"/>
        <v>33.7217411520583</v>
      </c>
      <c r="U18" s="120">
        <f t="shared" si="7"/>
        <v>48.5355390196719</v>
      </c>
      <c r="V18" s="120">
        <f t="shared" si="9"/>
        <v>18.7146863954749</v>
      </c>
      <c r="W18" s="106"/>
      <c r="X18" s="106"/>
      <c r="Y18" s="123"/>
      <c r="Z18" s="122"/>
      <c r="AA18" s="124"/>
      <c r="AB18" s="125"/>
      <c r="AC18" s="123"/>
      <c r="AD18" s="123"/>
      <c r="AE18" s="106"/>
      <c r="AF18" s="126"/>
      <c r="AG18" s="126"/>
      <c r="AH18" s="126"/>
      <c r="AI18" s="122"/>
      <c r="AK18" s="127"/>
      <c r="AL18" s="128"/>
      <c r="AM18" s="128"/>
      <c r="AN18" s="129"/>
    </row>
    <row r="19" spans="1:40">
      <c r="A19" s="106" t="s">
        <v>108</v>
      </c>
      <c r="B19" s="106">
        <v>2008</v>
      </c>
      <c r="C19" s="107">
        <v>6380</v>
      </c>
      <c r="D19" s="107">
        <v>1</v>
      </c>
      <c r="E19" s="107">
        <v>722.7122</v>
      </c>
      <c r="F19" s="107">
        <v>486.3111</v>
      </c>
      <c r="G19" s="108"/>
      <c r="H19" s="106">
        <v>252.79</v>
      </c>
      <c r="I19" s="108">
        <v>95.3639</v>
      </c>
      <c r="J19" s="108">
        <v>174.2678</v>
      </c>
      <c r="K19" s="108">
        <v>49.9485</v>
      </c>
      <c r="L19" s="108">
        <v>28.4306</v>
      </c>
      <c r="M19" s="108">
        <f t="shared" si="2"/>
        <v>0.113277774294671</v>
      </c>
      <c r="N19" s="113">
        <f t="shared" si="3"/>
        <v>0.113277774294671</v>
      </c>
      <c r="O19" s="114">
        <f t="shared" si="0"/>
        <v>0.672897316525167</v>
      </c>
      <c r="P19" s="114">
        <f t="shared" si="1"/>
        <v>0.715613523935604</v>
      </c>
      <c r="Q19" s="114">
        <f t="shared" si="4"/>
        <v>0.349779621819031</v>
      </c>
      <c r="R19" s="120">
        <f t="shared" si="10"/>
        <v>2.76961624364865</v>
      </c>
      <c r="S19" s="120">
        <f t="shared" ref="S19:S82" si="11">(O19-$O$27)/($O$2-$O$27)*100</f>
        <v>17.5712117448475</v>
      </c>
      <c r="T19" s="120">
        <f t="shared" si="6"/>
        <v>26.1202602819612</v>
      </c>
      <c r="U19" s="120">
        <f t="shared" si="7"/>
        <v>62.0827898686301</v>
      </c>
      <c r="V19" s="120">
        <f t="shared" si="9"/>
        <v>13.9963171102178</v>
      </c>
      <c r="W19" s="106"/>
      <c r="X19" s="106"/>
      <c r="Y19" s="123"/>
      <c r="Z19" s="122"/>
      <c r="AA19" s="124"/>
      <c r="AB19" s="125"/>
      <c r="AC19" s="123"/>
      <c r="AD19" s="123"/>
      <c r="AE19" s="106"/>
      <c r="AF19" s="126"/>
      <c r="AG19" s="126"/>
      <c r="AH19" s="126"/>
      <c r="AI19" s="122"/>
      <c r="AK19" s="127"/>
      <c r="AL19" s="128"/>
      <c r="AM19" s="128"/>
      <c r="AN19" s="129"/>
    </row>
    <row r="20" spans="1:40">
      <c r="A20" s="106" t="s">
        <v>109</v>
      </c>
      <c r="B20" s="106">
        <v>2008</v>
      </c>
      <c r="C20" s="107">
        <v>9893.48</v>
      </c>
      <c r="D20" s="107">
        <v>1</v>
      </c>
      <c r="E20" s="107">
        <v>3310.3235</v>
      </c>
      <c r="F20" s="107">
        <v>2864.7894</v>
      </c>
      <c r="G20" s="108"/>
      <c r="H20" s="106">
        <v>675.44</v>
      </c>
      <c r="I20" s="108">
        <v>552.851</v>
      </c>
      <c r="J20" s="108">
        <v>955.3497</v>
      </c>
      <c r="K20" s="108">
        <v>535.9244</v>
      </c>
      <c r="L20" s="108">
        <v>236.3771</v>
      </c>
      <c r="M20" s="108">
        <f t="shared" si="2"/>
        <v>0.33459647161565</v>
      </c>
      <c r="N20" s="113">
        <f t="shared" si="3"/>
        <v>0.33459647161565</v>
      </c>
      <c r="O20" s="114">
        <f t="shared" si="0"/>
        <v>0.865410706838773</v>
      </c>
      <c r="P20" s="114">
        <f t="shared" si="1"/>
        <v>0.796045321865544</v>
      </c>
      <c r="Q20" s="114">
        <f t="shared" si="4"/>
        <v>0.204040481239976</v>
      </c>
      <c r="R20" s="120">
        <f t="shared" si="10"/>
        <v>24.5364675866596</v>
      </c>
      <c r="S20" s="120">
        <f t="shared" si="11"/>
        <v>71.6390583537285</v>
      </c>
      <c r="T20" s="120">
        <f t="shared" si="6"/>
        <v>63.6628477570697</v>
      </c>
      <c r="U20" s="120">
        <f t="shared" si="7"/>
        <v>80.2885991694034</v>
      </c>
      <c r="V20" s="120">
        <f t="shared" si="9"/>
        <v>43.4448369153888</v>
      </c>
      <c r="W20" s="106"/>
      <c r="X20" s="106"/>
      <c r="Y20" s="123"/>
      <c r="Z20" s="122"/>
      <c r="AA20" s="124"/>
      <c r="AB20" s="125"/>
      <c r="AC20" s="123"/>
      <c r="AD20" s="123"/>
      <c r="AE20" s="106"/>
      <c r="AF20" s="126"/>
      <c r="AG20" s="126"/>
      <c r="AH20" s="126"/>
      <c r="AI20" s="122"/>
      <c r="AK20" s="127"/>
      <c r="AL20" s="128"/>
      <c r="AM20" s="128"/>
      <c r="AN20" s="129"/>
    </row>
    <row r="21" spans="1:40">
      <c r="A21" s="106" t="s">
        <v>110</v>
      </c>
      <c r="B21" s="106">
        <v>2008</v>
      </c>
      <c r="C21" s="107">
        <v>4816</v>
      </c>
      <c r="D21" s="107">
        <v>1</v>
      </c>
      <c r="E21" s="107">
        <v>518.4245</v>
      </c>
      <c r="F21" s="107">
        <v>346.4935</v>
      </c>
      <c r="G21" s="108"/>
      <c r="H21" s="106">
        <v>135.46</v>
      </c>
      <c r="I21" s="108">
        <v>65.8507</v>
      </c>
      <c r="J21" s="108">
        <v>121.97</v>
      </c>
      <c r="K21" s="108">
        <v>37.2168</v>
      </c>
      <c r="L21" s="108">
        <v>19.4782</v>
      </c>
      <c r="M21" s="108">
        <f t="shared" si="2"/>
        <v>0.107646283222591</v>
      </c>
      <c r="N21" s="113">
        <f t="shared" si="3"/>
        <v>0.107646283222591</v>
      </c>
      <c r="O21" s="114">
        <f t="shared" si="0"/>
        <v>0.668358652031299</v>
      </c>
      <c r="P21" s="114">
        <f t="shared" si="1"/>
        <v>0.70568625385469</v>
      </c>
      <c r="Q21" s="114">
        <f t="shared" si="4"/>
        <v>0.261291663491984</v>
      </c>
      <c r="R21" s="120">
        <f t="shared" si="10"/>
        <v>2.21575509007576</v>
      </c>
      <c r="S21" s="120">
        <f t="shared" si="11"/>
        <v>16.2965169547142</v>
      </c>
      <c r="T21" s="120">
        <f t="shared" si="6"/>
        <v>21.4865778952217</v>
      </c>
      <c r="U21" s="120">
        <f t="shared" si="7"/>
        <v>73.1367516822935</v>
      </c>
      <c r="V21" s="120">
        <f t="shared" si="9"/>
        <v>14.0510894027398</v>
      </c>
      <c r="W21" s="106"/>
      <c r="X21" s="106"/>
      <c r="Y21" s="123"/>
      <c r="Z21" s="122"/>
      <c r="AA21" s="124"/>
      <c r="AB21" s="125"/>
      <c r="AC21" s="123"/>
      <c r="AD21" s="123"/>
      <c r="AE21" s="106"/>
      <c r="AF21" s="126"/>
      <c r="AG21" s="126"/>
      <c r="AH21" s="126"/>
      <c r="AI21" s="122"/>
      <c r="AK21" s="127"/>
      <c r="AL21" s="128"/>
      <c r="AM21" s="128"/>
      <c r="AN21" s="129"/>
    </row>
    <row r="22" spans="1:40">
      <c r="A22" s="106" t="s">
        <v>111</v>
      </c>
      <c r="B22" s="106">
        <v>2008</v>
      </c>
      <c r="C22" s="107">
        <v>854.18</v>
      </c>
      <c r="D22" s="107">
        <v>1</v>
      </c>
      <c r="E22" s="107">
        <v>144.8584</v>
      </c>
      <c r="F22" s="107">
        <v>120.539</v>
      </c>
      <c r="G22" s="108"/>
      <c r="H22" s="106">
        <v>122.66</v>
      </c>
      <c r="I22" s="108">
        <v>13.5712</v>
      </c>
      <c r="J22" s="108">
        <v>52.3234</v>
      </c>
      <c r="K22" s="108">
        <v>15.2898</v>
      </c>
      <c r="L22" s="108">
        <v>5.5738</v>
      </c>
      <c r="M22" s="108">
        <f t="shared" si="2"/>
        <v>0.16958767472898</v>
      </c>
      <c r="N22" s="113">
        <f t="shared" si="3"/>
        <v>0.16958767472898</v>
      </c>
      <c r="O22" s="114">
        <f t="shared" si="0"/>
        <v>0.832116052641752</v>
      </c>
      <c r="P22" s="114">
        <f t="shared" si="1"/>
        <v>0.719752113423871</v>
      </c>
      <c r="Q22" s="114">
        <f t="shared" si="4"/>
        <v>0.84675793740646</v>
      </c>
      <c r="R22" s="120">
        <f t="shared" ref="R22:R85" si="12">(N22-$N$27)/($N$10-$N$27)*100</f>
        <v>8.30773501413704</v>
      </c>
      <c r="S22" s="120">
        <f t="shared" si="11"/>
        <v>62.2881750043274</v>
      </c>
      <c r="T22" s="120">
        <f t="shared" si="6"/>
        <v>28.0520007364287</v>
      </c>
      <c r="U22" s="120">
        <f t="shared" si="7"/>
        <v>0</v>
      </c>
      <c r="V22" s="120">
        <f t="shared" si="9"/>
        <v>20.2474760829906</v>
      </c>
      <c r="W22" s="106"/>
      <c r="X22" s="106"/>
      <c r="Y22" s="123"/>
      <c r="Z22" s="122"/>
      <c r="AA22" s="124"/>
      <c r="AB22" s="125"/>
      <c r="AC22" s="123"/>
      <c r="AD22" s="123"/>
      <c r="AE22" s="106"/>
      <c r="AF22" s="126"/>
      <c r="AG22" s="126"/>
      <c r="AH22" s="126"/>
      <c r="AI22" s="122"/>
      <c r="AK22" s="127"/>
      <c r="AL22" s="128"/>
      <c r="AM22" s="128"/>
      <c r="AN22" s="129"/>
    </row>
    <row r="23" spans="1:40">
      <c r="A23" s="106" t="s">
        <v>112</v>
      </c>
      <c r="B23" s="106">
        <v>2008</v>
      </c>
      <c r="C23" s="107">
        <v>2839</v>
      </c>
      <c r="D23" s="107">
        <v>1</v>
      </c>
      <c r="E23" s="107">
        <v>577.5738</v>
      </c>
      <c r="F23" s="107">
        <v>360.2925</v>
      </c>
      <c r="G23" s="108"/>
      <c r="H23" s="106">
        <v>233.81</v>
      </c>
      <c r="I23" s="108">
        <v>57.9372</v>
      </c>
      <c r="J23" s="108">
        <v>145.0454</v>
      </c>
      <c r="K23" s="108">
        <v>34.9548</v>
      </c>
      <c r="L23" s="108">
        <v>17.8254</v>
      </c>
      <c r="M23" s="108">
        <f t="shared" si="2"/>
        <v>0.203442691088411</v>
      </c>
      <c r="N23" s="113">
        <f t="shared" si="3"/>
        <v>0.203442691088411</v>
      </c>
      <c r="O23" s="114">
        <f t="shared" si="0"/>
        <v>0.623803399669445</v>
      </c>
      <c r="P23" s="114">
        <f t="shared" si="1"/>
        <v>0.709875448420381</v>
      </c>
      <c r="Q23" s="114">
        <f t="shared" si="4"/>
        <v>0.404814068782206</v>
      </c>
      <c r="R23" s="120">
        <f t="shared" si="12"/>
        <v>11.6373999598971</v>
      </c>
      <c r="S23" s="120">
        <f t="shared" si="11"/>
        <v>3.7830676492066</v>
      </c>
      <c r="T23" s="120">
        <f t="shared" si="6"/>
        <v>23.4419389275548</v>
      </c>
      <c r="U23" s="120">
        <f t="shared" si="7"/>
        <v>55.2078581076488</v>
      </c>
      <c r="V23" s="120">
        <f t="shared" si="9"/>
        <v>15.6040332093</v>
      </c>
      <c r="W23" s="106"/>
      <c r="X23" s="106"/>
      <c r="Y23" s="123"/>
      <c r="Z23" s="122"/>
      <c r="AA23" s="124"/>
      <c r="AB23" s="125"/>
      <c r="AC23" s="123"/>
      <c r="AD23" s="123"/>
      <c r="AE23" s="106"/>
      <c r="AF23" s="126"/>
      <c r="AG23" s="126"/>
      <c r="AH23" s="126"/>
      <c r="AI23" s="122"/>
      <c r="AK23" s="127"/>
      <c r="AL23" s="128"/>
      <c r="AM23" s="128"/>
      <c r="AN23" s="129"/>
    </row>
    <row r="24" spans="1:40">
      <c r="A24" s="106" t="s">
        <v>113</v>
      </c>
      <c r="B24" s="106">
        <v>2008</v>
      </c>
      <c r="C24" s="107">
        <v>8138</v>
      </c>
      <c r="D24" s="107">
        <v>1</v>
      </c>
      <c r="E24" s="107">
        <v>1041.6603</v>
      </c>
      <c r="F24" s="107">
        <v>732.0739</v>
      </c>
      <c r="G24" s="108"/>
      <c r="H24" s="106">
        <v>469.97</v>
      </c>
      <c r="I24" s="108">
        <v>116.737</v>
      </c>
      <c r="J24" s="108">
        <v>268.6028</v>
      </c>
      <c r="K24" s="108">
        <v>92.7277</v>
      </c>
      <c r="L24" s="108">
        <v>41.5702</v>
      </c>
      <c r="M24" s="108">
        <f t="shared" si="2"/>
        <v>0.127999545342836</v>
      </c>
      <c r="N24" s="113">
        <f t="shared" si="3"/>
        <v>0.127999545342836</v>
      </c>
      <c r="O24" s="114">
        <f t="shared" si="0"/>
        <v>0.702795239484504</v>
      </c>
      <c r="P24" s="114">
        <f t="shared" si="1"/>
        <v>0.709815907929514</v>
      </c>
      <c r="Q24" s="114">
        <f t="shared" si="4"/>
        <v>0.451173957575229</v>
      </c>
      <c r="R24" s="120">
        <f t="shared" si="12"/>
        <v>4.21751290032611</v>
      </c>
      <c r="S24" s="120">
        <f t="shared" si="11"/>
        <v>25.9681149932721</v>
      </c>
      <c r="T24" s="120">
        <f t="shared" si="6"/>
        <v>23.4141476292845</v>
      </c>
      <c r="U24" s="120">
        <f t="shared" si="7"/>
        <v>49.416556668534</v>
      </c>
      <c r="V24" s="120">
        <f t="shared" si="9"/>
        <v>15.0072011686319</v>
      </c>
      <c r="W24" s="106"/>
      <c r="X24" s="106"/>
      <c r="Y24" s="123"/>
      <c r="Z24" s="122"/>
      <c r="AA24" s="124"/>
      <c r="AB24" s="125"/>
      <c r="AC24" s="123"/>
      <c r="AD24" s="123"/>
      <c r="AE24" s="106"/>
      <c r="AF24" s="126"/>
      <c r="AG24" s="126"/>
      <c r="AH24" s="126"/>
      <c r="AI24" s="122"/>
      <c r="AK24" s="127"/>
      <c r="AL24" s="128"/>
      <c r="AM24" s="128"/>
      <c r="AN24" s="129"/>
    </row>
    <row r="25" spans="1:40">
      <c r="A25" s="106" t="s">
        <v>114</v>
      </c>
      <c r="B25" s="106">
        <v>2008</v>
      </c>
      <c r="C25" s="107">
        <v>3595.98</v>
      </c>
      <c r="D25" s="107">
        <v>1</v>
      </c>
      <c r="E25" s="107">
        <v>347.8416</v>
      </c>
      <c r="F25" s="107">
        <v>260.7992</v>
      </c>
      <c r="G25" s="108"/>
      <c r="H25" s="106">
        <v>80.49</v>
      </c>
      <c r="I25" s="108">
        <v>55.1444</v>
      </c>
      <c r="J25" s="108">
        <v>80.3335</v>
      </c>
      <c r="K25" s="108">
        <v>35.5393</v>
      </c>
      <c r="L25" s="108">
        <v>18.4078</v>
      </c>
      <c r="M25" s="108">
        <f t="shared" si="2"/>
        <v>0.0967306825955651</v>
      </c>
      <c r="N25" s="113">
        <f t="shared" si="3"/>
        <v>0.0967306825955651</v>
      </c>
      <c r="O25" s="114">
        <f t="shared" si="0"/>
        <v>0.749764260513981</v>
      </c>
      <c r="P25" s="114">
        <f t="shared" si="1"/>
        <v>0.726325080751781</v>
      </c>
      <c r="Q25" s="114">
        <f t="shared" si="4"/>
        <v>0.231398429630038</v>
      </c>
      <c r="R25" s="120">
        <f t="shared" si="12"/>
        <v>1.14219800229131</v>
      </c>
      <c r="S25" s="120">
        <f t="shared" si="11"/>
        <v>39.1594770084244</v>
      </c>
      <c r="T25" s="120">
        <f t="shared" si="6"/>
        <v>31.1200186998473</v>
      </c>
      <c r="U25" s="120">
        <f t="shared" si="7"/>
        <v>76.8710300162513</v>
      </c>
      <c r="V25" s="120">
        <f t="shared" si="9"/>
        <v>19.3163190746695</v>
      </c>
      <c r="W25" s="106"/>
      <c r="X25" s="106"/>
      <c r="Y25" s="123"/>
      <c r="Z25" s="122"/>
      <c r="AA25" s="124"/>
      <c r="AB25" s="125"/>
      <c r="AC25" s="123"/>
      <c r="AD25" s="123"/>
      <c r="AE25" s="106"/>
      <c r="AF25" s="126"/>
      <c r="AG25" s="126"/>
      <c r="AH25" s="126"/>
      <c r="AI25" s="122"/>
      <c r="AK25" s="127"/>
      <c r="AL25" s="128"/>
      <c r="AM25" s="128"/>
      <c r="AN25" s="129"/>
    </row>
    <row r="26" spans="1:40">
      <c r="A26" s="106" t="s">
        <v>115</v>
      </c>
      <c r="B26" s="106">
        <v>2008</v>
      </c>
      <c r="C26" s="107">
        <v>4543</v>
      </c>
      <c r="D26" s="107">
        <v>1</v>
      </c>
      <c r="E26" s="107">
        <v>614.0518</v>
      </c>
      <c r="F26" s="107">
        <v>482.3882</v>
      </c>
      <c r="G26" s="108"/>
      <c r="H26" s="106">
        <v>195.97</v>
      </c>
      <c r="I26" s="108">
        <v>99.4086</v>
      </c>
      <c r="J26" s="108">
        <v>136.6251</v>
      </c>
      <c r="K26" s="108">
        <v>66.0298</v>
      </c>
      <c r="L26" s="108">
        <v>23.2132</v>
      </c>
      <c r="M26" s="108">
        <f t="shared" si="2"/>
        <v>0.135164384767775</v>
      </c>
      <c r="N26" s="113">
        <f t="shared" si="3"/>
        <v>0.135164384767775</v>
      </c>
      <c r="O26" s="114">
        <f t="shared" si="0"/>
        <v>0.785582258695439</v>
      </c>
      <c r="P26" s="114">
        <f t="shared" si="1"/>
        <v>0.674304844106883</v>
      </c>
      <c r="Q26" s="114">
        <f t="shared" si="4"/>
        <v>0.319142456711307</v>
      </c>
      <c r="R26" s="120">
        <f t="shared" si="12"/>
        <v>4.9221799553332</v>
      </c>
      <c r="S26" s="120">
        <f t="shared" si="11"/>
        <v>49.2190475575562</v>
      </c>
      <c r="T26" s="120">
        <f t="shared" si="6"/>
        <v>6.83889686768249</v>
      </c>
      <c r="U26" s="120">
        <f t="shared" si="7"/>
        <v>65.9100004810392</v>
      </c>
      <c r="V26" s="120">
        <f t="shared" si="9"/>
        <v>20.0720072195833</v>
      </c>
      <c r="W26" s="106"/>
      <c r="X26" s="106"/>
      <c r="Y26" s="123"/>
      <c r="Z26" s="122"/>
      <c r="AA26" s="124"/>
      <c r="AB26" s="125"/>
      <c r="AC26" s="123"/>
      <c r="AD26" s="123"/>
      <c r="AE26" s="106"/>
      <c r="AF26" s="126"/>
      <c r="AG26" s="126"/>
      <c r="AH26" s="126"/>
      <c r="AI26" s="122"/>
      <c r="AK26" s="127"/>
      <c r="AL26" s="128"/>
      <c r="AM26" s="128"/>
      <c r="AN26" s="129"/>
    </row>
    <row r="27" spans="1:40">
      <c r="A27" s="106" t="s">
        <v>116</v>
      </c>
      <c r="B27" s="106">
        <v>2008</v>
      </c>
      <c r="C27" s="107">
        <v>292.33</v>
      </c>
      <c r="D27" s="107">
        <v>1</v>
      </c>
      <c r="E27" s="107">
        <v>24.8823</v>
      </c>
      <c r="F27" s="107">
        <v>15.1865</v>
      </c>
      <c r="G27" s="108"/>
      <c r="H27" s="106">
        <v>7.81</v>
      </c>
      <c r="I27" s="108">
        <v>2.7465</v>
      </c>
      <c r="J27" s="108">
        <v>7.9514</v>
      </c>
      <c r="K27" s="108">
        <v>1.8684</v>
      </c>
      <c r="L27" s="108">
        <v>0.7051</v>
      </c>
      <c r="M27" s="108">
        <f t="shared" si="2"/>
        <v>0.0851171621113126</v>
      </c>
      <c r="N27" s="113">
        <f t="shared" si="3"/>
        <v>0.0851171621113126</v>
      </c>
      <c r="O27" s="114">
        <f t="shared" si="0"/>
        <v>0.610333449882045</v>
      </c>
      <c r="P27" s="114">
        <f t="shared" si="1"/>
        <v>0.873894577420736</v>
      </c>
      <c r="Q27" s="114">
        <f t="shared" si="4"/>
        <v>0.313877736382891</v>
      </c>
      <c r="R27" s="120">
        <f t="shared" si="12"/>
        <v>0</v>
      </c>
      <c r="S27" s="120">
        <f t="shared" si="11"/>
        <v>0</v>
      </c>
      <c r="T27" s="120">
        <f t="shared" si="6"/>
        <v>100</v>
      </c>
      <c r="U27" s="120">
        <f t="shared" si="7"/>
        <v>66.5676720848391</v>
      </c>
      <c r="V27" s="120">
        <f t="shared" si="9"/>
        <v>16.6567672084839</v>
      </c>
      <c r="W27" s="106"/>
      <c r="X27" s="106"/>
      <c r="Y27" s="123"/>
      <c r="Z27" s="122"/>
      <c r="AA27" s="124"/>
      <c r="AB27" s="125"/>
      <c r="AC27" s="123"/>
      <c r="AD27" s="123"/>
      <c r="AE27" s="106"/>
      <c r="AF27" s="126"/>
      <c r="AG27" s="126"/>
      <c r="AH27" s="126"/>
      <c r="AI27" s="122"/>
      <c r="AK27" s="127"/>
      <c r="AL27" s="128"/>
      <c r="AM27" s="128"/>
      <c r="AN27" s="129"/>
    </row>
    <row r="28" spans="1:40">
      <c r="A28" s="106" t="s">
        <v>117</v>
      </c>
      <c r="B28" s="106">
        <v>2008</v>
      </c>
      <c r="C28" s="107">
        <v>3718</v>
      </c>
      <c r="D28" s="107">
        <v>1</v>
      </c>
      <c r="E28" s="107">
        <v>591.475</v>
      </c>
      <c r="F28" s="107">
        <v>455.6043</v>
      </c>
      <c r="G28" s="108"/>
      <c r="H28" s="106">
        <v>159.15</v>
      </c>
      <c r="I28" s="108">
        <v>109.8853</v>
      </c>
      <c r="J28" s="108">
        <v>147.7115</v>
      </c>
      <c r="K28" s="108">
        <v>58.964</v>
      </c>
      <c r="L28" s="108">
        <v>22.7518</v>
      </c>
      <c r="M28" s="108">
        <f t="shared" si="2"/>
        <v>0.159084185045724</v>
      </c>
      <c r="N28" s="113">
        <f t="shared" si="3"/>
        <v>0.159084185045724</v>
      </c>
      <c r="O28" s="114">
        <f t="shared" si="0"/>
        <v>0.770284965552221</v>
      </c>
      <c r="P28" s="114">
        <f t="shared" si="1"/>
        <v>0.744752848030626</v>
      </c>
      <c r="Q28" s="114">
        <f t="shared" si="4"/>
        <v>0.269073080011835</v>
      </c>
      <c r="R28" s="120">
        <f t="shared" si="12"/>
        <v>7.27470933087672</v>
      </c>
      <c r="S28" s="120">
        <f t="shared" si="11"/>
        <v>44.9227661516173</v>
      </c>
      <c r="T28" s="120">
        <f t="shared" si="6"/>
        <v>39.7214186789898</v>
      </c>
      <c r="U28" s="120">
        <f t="shared" si="7"/>
        <v>72.1646930802775</v>
      </c>
      <c r="V28" s="120">
        <f t="shared" si="9"/>
        <v>24.5379900047762</v>
      </c>
      <c r="W28" s="106"/>
      <c r="X28" s="106"/>
      <c r="Y28" s="123"/>
      <c r="Z28" s="122"/>
      <c r="AA28" s="124"/>
      <c r="AB28" s="125"/>
      <c r="AC28" s="123"/>
      <c r="AD28" s="123"/>
      <c r="AE28" s="106"/>
      <c r="AF28" s="126"/>
      <c r="AG28" s="126"/>
      <c r="AH28" s="126"/>
      <c r="AI28" s="122"/>
      <c r="AK28" s="127"/>
      <c r="AL28" s="128"/>
      <c r="AM28" s="128"/>
      <c r="AN28" s="129"/>
    </row>
    <row r="29" spans="1:40">
      <c r="A29" s="106" t="s">
        <v>118</v>
      </c>
      <c r="B29" s="106">
        <v>2008</v>
      </c>
      <c r="C29" s="107">
        <v>2550.88</v>
      </c>
      <c r="D29" s="107">
        <v>1</v>
      </c>
      <c r="E29" s="107">
        <v>264.965</v>
      </c>
      <c r="F29" s="107">
        <v>162.8049</v>
      </c>
      <c r="G29" s="108"/>
      <c r="H29" s="106">
        <v>51.42</v>
      </c>
      <c r="I29" s="108">
        <v>37.912</v>
      </c>
      <c r="J29" s="108">
        <v>53.1536</v>
      </c>
      <c r="K29" s="108">
        <v>20.5554</v>
      </c>
      <c r="L29" s="108">
        <v>8.1306</v>
      </c>
      <c r="M29" s="108">
        <f t="shared" si="2"/>
        <v>0.103871997114721</v>
      </c>
      <c r="N29" s="113">
        <f t="shared" si="3"/>
        <v>0.103871997114721</v>
      </c>
      <c r="O29" s="114">
        <f t="shared" si="0"/>
        <v>0.614439265563376</v>
      </c>
      <c r="P29" s="114">
        <f t="shared" si="1"/>
        <v>0.735552799700746</v>
      </c>
      <c r="Q29" s="114">
        <f t="shared" si="4"/>
        <v>0.194063366859774</v>
      </c>
      <c r="R29" s="120">
        <f t="shared" si="12"/>
        <v>1.84455136607745</v>
      </c>
      <c r="S29" s="120">
        <f t="shared" si="11"/>
        <v>1.15312816475236</v>
      </c>
      <c r="T29" s="120">
        <f t="shared" si="6"/>
        <v>35.4271765000369</v>
      </c>
      <c r="U29" s="120">
        <f t="shared" si="7"/>
        <v>81.5349454910315</v>
      </c>
      <c r="V29" s="120">
        <f t="shared" si="9"/>
        <v>13.0335686517038</v>
      </c>
      <c r="W29" s="106"/>
      <c r="X29" s="106"/>
      <c r="Y29" s="123"/>
      <c r="Z29" s="122"/>
      <c r="AA29" s="124"/>
      <c r="AB29" s="125"/>
      <c r="AC29" s="123"/>
      <c r="AD29" s="123"/>
      <c r="AE29" s="106"/>
      <c r="AF29" s="126"/>
      <c r="AG29" s="126"/>
      <c r="AH29" s="126"/>
      <c r="AI29" s="122"/>
      <c r="AK29" s="127"/>
      <c r="AL29" s="128"/>
      <c r="AM29" s="128"/>
      <c r="AN29" s="129"/>
    </row>
    <row r="30" spans="1:40">
      <c r="A30" s="106" t="s">
        <v>119</v>
      </c>
      <c r="B30" s="106">
        <v>2008</v>
      </c>
      <c r="C30" s="107">
        <v>554.3</v>
      </c>
      <c r="D30" s="107">
        <v>1</v>
      </c>
      <c r="E30" s="107">
        <v>71.5692</v>
      </c>
      <c r="F30" s="107">
        <v>55.8966</v>
      </c>
      <c r="G30" s="108"/>
      <c r="H30" s="106">
        <v>3.31</v>
      </c>
      <c r="I30" s="108">
        <v>14.5676</v>
      </c>
      <c r="J30" s="108">
        <v>18.4903</v>
      </c>
      <c r="K30" s="108">
        <v>7.1292</v>
      </c>
      <c r="L30" s="108">
        <v>2.585</v>
      </c>
      <c r="M30" s="108">
        <f t="shared" si="2"/>
        <v>0.129116362980336</v>
      </c>
      <c r="N30" s="113">
        <f t="shared" si="3"/>
        <v>0.129116362980336</v>
      </c>
      <c r="O30" s="114">
        <f t="shared" si="0"/>
        <v>0.781014738183464</v>
      </c>
      <c r="P30" s="114">
        <f t="shared" si="1"/>
        <v>0.765200387859011</v>
      </c>
      <c r="Q30" s="114">
        <f t="shared" si="4"/>
        <v>0.0462489450769325</v>
      </c>
      <c r="R30" s="120">
        <f t="shared" si="12"/>
        <v>4.32735270955582</v>
      </c>
      <c r="S30" s="120">
        <f t="shared" si="11"/>
        <v>47.9362484856471</v>
      </c>
      <c r="T30" s="120">
        <f t="shared" si="6"/>
        <v>49.2655737571413</v>
      </c>
      <c r="U30" s="120">
        <f t="shared" si="7"/>
        <v>100</v>
      </c>
      <c r="V30" s="120">
        <f t="shared" si="9"/>
        <v>27.110218698577</v>
      </c>
      <c r="W30" s="106"/>
      <c r="X30" s="106"/>
      <c r="Y30" s="123"/>
      <c r="Z30" s="122"/>
      <c r="AA30" s="124"/>
      <c r="AB30" s="125"/>
      <c r="AC30" s="123"/>
      <c r="AD30" s="123"/>
      <c r="AE30" s="106"/>
      <c r="AF30" s="126"/>
      <c r="AG30" s="126"/>
      <c r="AH30" s="126"/>
      <c r="AI30" s="122"/>
      <c r="AK30" s="127"/>
      <c r="AL30" s="128"/>
      <c r="AM30" s="128"/>
      <c r="AN30" s="129"/>
    </row>
    <row r="31" spans="1:40">
      <c r="A31" s="106" t="s">
        <v>120</v>
      </c>
      <c r="B31" s="106">
        <v>2008</v>
      </c>
      <c r="C31" s="107">
        <v>617.69</v>
      </c>
      <c r="D31" s="107">
        <v>1</v>
      </c>
      <c r="E31" s="107">
        <v>95.009</v>
      </c>
      <c r="F31" s="107">
        <v>77.7432</v>
      </c>
      <c r="G31" s="108"/>
      <c r="H31" s="106">
        <v>30.41</v>
      </c>
      <c r="I31" s="108">
        <v>18.3793</v>
      </c>
      <c r="J31" s="108">
        <v>30.0884</v>
      </c>
      <c r="K31" s="108">
        <v>6.2184</v>
      </c>
      <c r="L31" s="108">
        <v>4.0239</v>
      </c>
      <c r="M31" s="108">
        <f t="shared" si="2"/>
        <v>0.153813401544464</v>
      </c>
      <c r="N31" s="113">
        <f t="shared" si="3"/>
        <v>0.153813401544464</v>
      </c>
      <c r="O31" s="114">
        <f t="shared" si="0"/>
        <v>0.818271953183383</v>
      </c>
      <c r="P31" s="114">
        <f t="shared" si="1"/>
        <v>0.755178587966536</v>
      </c>
      <c r="Q31" s="114">
        <f t="shared" si="4"/>
        <v>0.320074940268817</v>
      </c>
      <c r="R31" s="120">
        <f t="shared" si="12"/>
        <v>6.75632402352639</v>
      </c>
      <c r="S31" s="120">
        <f t="shared" si="11"/>
        <v>58.4000265241938</v>
      </c>
      <c r="T31" s="120">
        <f t="shared" si="6"/>
        <v>44.5877683517591</v>
      </c>
      <c r="U31" s="120">
        <f t="shared" si="7"/>
        <v>65.7935141496619</v>
      </c>
      <c r="V31" s="120">
        <f t="shared" si="9"/>
        <v>26.7719279690967</v>
      </c>
      <c r="W31" s="106"/>
      <c r="X31" s="106"/>
      <c r="Y31" s="123"/>
      <c r="Z31" s="122"/>
      <c r="AA31" s="124"/>
      <c r="AB31" s="125"/>
      <c r="AC31" s="123"/>
      <c r="AD31" s="123"/>
      <c r="AE31" s="106"/>
      <c r="AF31" s="126"/>
      <c r="AG31" s="126"/>
      <c r="AH31" s="126"/>
      <c r="AI31" s="122"/>
      <c r="AK31" s="127"/>
      <c r="AL31" s="128"/>
      <c r="AM31" s="128"/>
      <c r="AN31" s="129"/>
    </row>
    <row r="32" spans="1:40">
      <c r="A32" s="106" t="s">
        <v>121</v>
      </c>
      <c r="B32" s="106">
        <v>2008</v>
      </c>
      <c r="C32" s="107">
        <v>2130.81</v>
      </c>
      <c r="D32" s="107">
        <v>1</v>
      </c>
      <c r="E32" s="107">
        <v>361.0616</v>
      </c>
      <c r="F32" s="107">
        <v>286.5509</v>
      </c>
      <c r="G32" s="108"/>
      <c r="H32" s="106">
        <v>61.58</v>
      </c>
      <c r="I32" s="108">
        <v>81.3612</v>
      </c>
      <c r="J32" s="108">
        <v>91.4076</v>
      </c>
      <c r="K32" s="108">
        <v>26.5791</v>
      </c>
      <c r="L32" s="108">
        <v>18.1637</v>
      </c>
      <c r="M32" s="108">
        <f t="shared" si="2"/>
        <v>0.169448050271962</v>
      </c>
      <c r="N32" s="113">
        <f t="shared" si="3"/>
        <v>0.169448050271962</v>
      </c>
      <c r="O32" s="114">
        <f t="shared" si="0"/>
        <v>0.793634382609505</v>
      </c>
      <c r="P32" s="114">
        <f t="shared" si="1"/>
        <v>0.759067935225469</v>
      </c>
      <c r="Q32" s="114">
        <f t="shared" si="4"/>
        <v>0.170552614844669</v>
      </c>
      <c r="R32" s="120">
        <f t="shared" si="12"/>
        <v>8.29400284945083</v>
      </c>
      <c r="S32" s="120">
        <f t="shared" si="11"/>
        <v>51.4805058382098</v>
      </c>
      <c r="T32" s="120">
        <f t="shared" si="6"/>
        <v>46.4031717549849</v>
      </c>
      <c r="U32" s="120">
        <f t="shared" si="7"/>
        <v>84.4719208704944</v>
      </c>
      <c r="V32" s="120">
        <f t="shared" si="9"/>
        <v>28.3600121398604</v>
      </c>
      <c r="W32" s="106"/>
      <c r="X32" s="106"/>
      <c r="Y32" s="123"/>
      <c r="Z32" s="122"/>
      <c r="AA32" s="124"/>
      <c r="AB32" s="125"/>
      <c r="AC32" s="123"/>
      <c r="AD32" s="123"/>
      <c r="AE32" s="106"/>
      <c r="AF32" s="126"/>
      <c r="AG32" s="126"/>
      <c r="AH32" s="126"/>
      <c r="AI32" s="122"/>
      <c r="AK32" s="127"/>
      <c r="AL32" s="128"/>
      <c r="AM32" s="128"/>
      <c r="AN32" s="129"/>
    </row>
    <row r="33" spans="1:40">
      <c r="A33" s="106" t="s">
        <v>91</v>
      </c>
      <c r="B33" s="106">
        <v>2009</v>
      </c>
      <c r="C33" s="107">
        <v>1860</v>
      </c>
      <c r="D33" s="110">
        <v>0.992186945095532</v>
      </c>
      <c r="E33" s="107">
        <v>2026.8089</v>
      </c>
      <c r="F33" s="107">
        <v>1913.9702</v>
      </c>
      <c r="G33" s="108"/>
      <c r="H33" s="106">
        <v>692.94</v>
      </c>
      <c r="I33" s="108">
        <v>179.732</v>
      </c>
      <c r="J33" s="108">
        <v>752.5977</v>
      </c>
      <c r="K33" s="108">
        <v>430.422</v>
      </c>
      <c r="L33" s="108">
        <v>177.8368</v>
      </c>
      <c r="M33" s="108">
        <f t="shared" si="2"/>
        <v>1.08968220430108</v>
      </c>
      <c r="N33" s="113">
        <f t="shared" si="3"/>
        <v>1.0982629933678</v>
      </c>
      <c r="O33" s="114">
        <f t="shared" si="0"/>
        <v>0.94432691705666</v>
      </c>
      <c r="P33" s="114">
        <f t="shared" si="1"/>
        <v>0.804917704570322</v>
      </c>
      <c r="Q33" s="114">
        <f t="shared" si="4"/>
        <v>0.341887190252618</v>
      </c>
      <c r="R33" s="120">
        <f t="shared" si="12"/>
        <v>99.643613326387</v>
      </c>
      <c r="S33" s="120">
        <f t="shared" si="11"/>
        <v>93.8028649443466</v>
      </c>
      <c r="T33" s="120">
        <f t="shared" si="6"/>
        <v>67.8041477451278</v>
      </c>
      <c r="U33" s="120">
        <f t="shared" si="7"/>
        <v>63.0687165280478</v>
      </c>
      <c r="V33" s="120">
        <f t="shared" si="9"/>
        <v>91.6340274120191</v>
      </c>
      <c r="W33" s="106"/>
      <c r="X33" s="106"/>
      <c r="Y33" s="123"/>
      <c r="Z33" s="122"/>
      <c r="AA33" s="124"/>
      <c r="AB33" s="125"/>
      <c r="AC33" s="123"/>
      <c r="AD33" s="123"/>
      <c r="AE33" s="106"/>
      <c r="AF33" s="126"/>
      <c r="AG33" s="126"/>
      <c r="AH33" s="126"/>
      <c r="AI33" s="122"/>
      <c r="AK33" s="127"/>
      <c r="AL33" s="128"/>
      <c r="AM33" s="128"/>
      <c r="AN33" s="129"/>
    </row>
    <row r="34" spans="1:40">
      <c r="A34" s="106" t="s">
        <v>92</v>
      </c>
      <c r="B34" s="106">
        <v>2009</v>
      </c>
      <c r="C34" s="107">
        <v>1228.16</v>
      </c>
      <c r="D34" s="110">
        <v>0.960933769283007</v>
      </c>
      <c r="E34" s="107">
        <v>821.9916</v>
      </c>
      <c r="F34" s="107">
        <v>614.2718</v>
      </c>
      <c r="G34" s="108"/>
      <c r="H34" s="106">
        <v>571.96</v>
      </c>
      <c r="I34" s="108">
        <v>99.0817</v>
      </c>
      <c r="J34" s="108">
        <v>223.6211</v>
      </c>
      <c r="K34" s="108">
        <v>95.5594</v>
      </c>
      <c r="L34" s="108">
        <v>35.6579</v>
      </c>
      <c r="M34" s="108">
        <f t="shared" si="2"/>
        <v>0.669287063574778</v>
      </c>
      <c r="N34" s="113">
        <f t="shared" si="3"/>
        <v>0.696496558835851</v>
      </c>
      <c r="O34" s="114">
        <f t="shared" si="0"/>
        <v>0.747296931014867</v>
      </c>
      <c r="P34" s="114">
        <f t="shared" si="1"/>
        <v>0.738956435896943</v>
      </c>
      <c r="Q34" s="114">
        <f t="shared" si="4"/>
        <v>0.695822195749932</v>
      </c>
      <c r="R34" s="120">
        <f t="shared" si="12"/>
        <v>60.1295986456238</v>
      </c>
      <c r="S34" s="120">
        <f t="shared" si="11"/>
        <v>38.4665216110136</v>
      </c>
      <c r="T34" s="120">
        <f t="shared" si="6"/>
        <v>37.0158679494123</v>
      </c>
      <c r="U34" s="120">
        <f t="shared" si="7"/>
        <v>18.8549714122881</v>
      </c>
      <c r="V34" s="120">
        <f t="shared" si="9"/>
        <v>49.358147445747</v>
      </c>
      <c r="W34" s="106"/>
      <c r="X34" s="106"/>
      <c r="Y34" s="123"/>
      <c r="Z34" s="122"/>
      <c r="AA34" s="124"/>
      <c r="AB34" s="125"/>
      <c r="AC34" s="123"/>
      <c r="AD34" s="123"/>
      <c r="AE34" s="106"/>
      <c r="AF34" s="126"/>
      <c r="AG34" s="126"/>
      <c r="AH34" s="126"/>
      <c r="AI34" s="122"/>
      <c r="AK34" s="127"/>
      <c r="AL34" s="128"/>
      <c r="AM34" s="128"/>
      <c r="AN34" s="129"/>
    </row>
    <row r="35" spans="1:22">
      <c r="A35" s="106" t="s">
        <v>93</v>
      </c>
      <c r="B35" s="106">
        <v>2009</v>
      </c>
      <c r="C35" s="107">
        <v>7034.4</v>
      </c>
      <c r="D35" s="110">
        <v>0.978556553741868</v>
      </c>
      <c r="E35" s="107">
        <v>1067.1231</v>
      </c>
      <c r="F35" s="107">
        <v>839.3286</v>
      </c>
      <c r="G35" s="108">
        <v>393.59</v>
      </c>
      <c r="H35" s="106">
        <v>566.42</v>
      </c>
      <c r="I35" s="108">
        <v>190.6378</v>
      </c>
      <c r="J35" s="108">
        <v>268.0491</v>
      </c>
      <c r="K35" s="108">
        <v>117.7527</v>
      </c>
      <c r="L35" s="108">
        <v>42.4092</v>
      </c>
      <c r="M35" s="108">
        <f t="shared" si="2"/>
        <v>0.151700656772433</v>
      </c>
      <c r="N35" s="113">
        <f t="shared" si="3"/>
        <v>0.155024925429552</v>
      </c>
      <c r="O35" s="114">
        <f t="shared" si="0"/>
        <v>0.786533999685697</v>
      </c>
      <c r="P35" s="114">
        <f t="shared" si="1"/>
        <v>0.73731408652106</v>
      </c>
      <c r="Q35" s="114">
        <f t="shared" si="4"/>
        <v>0.530791620947949</v>
      </c>
      <c r="R35" s="120">
        <f t="shared" si="12"/>
        <v>6.87547825958704</v>
      </c>
      <c r="S35" s="120">
        <f t="shared" si="11"/>
        <v>49.4863462934458</v>
      </c>
      <c r="T35" s="120">
        <f t="shared" si="6"/>
        <v>36.2492800240434</v>
      </c>
      <c r="U35" s="120">
        <f t="shared" si="7"/>
        <v>39.4706767177007</v>
      </c>
      <c r="V35" s="120">
        <f t="shared" si="9"/>
        <v>21.5945518886158</v>
      </c>
    </row>
    <row r="36" spans="1:22">
      <c r="A36" s="106" t="s">
        <v>94</v>
      </c>
      <c r="B36" s="106">
        <v>2009</v>
      </c>
      <c r="C36" s="107">
        <v>3427.36</v>
      </c>
      <c r="D36" s="110">
        <v>0.954331791232024</v>
      </c>
      <c r="E36" s="107">
        <v>805.8279</v>
      </c>
      <c r="F36" s="107">
        <v>581.9108</v>
      </c>
      <c r="G36" s="108"/>
      <c r="H36" s="106">
        <v>169.76</v>
      </c>
      <c r="I36" s="108">
        <v>175.6085</v>
      </c>
      <c r="J36" s="108">
        <v>145.8223</v>
      </c>
      <c r="K36" s="108">
        <v>101.8143</v>
      </c>
      <c r="L36" s="108">
        <v>27.036</v>
      </c>
      <c r="M36" s="108">
        <f t="shared" si="2"/>
        <v>0.23511621189487</v>
      </c>
      <c r="N36" s="113">
        <f t="shared" si="3"/>
        <v>0.246367368304203</v>
      </c>
      <c r="O36" s="114">
        <f t="shared" si="0"/>
        <v>0.722127888597553</v>
      </c>
      <c r="P36" s="114">
        <f t="shared" si="1"/>
        <v>0.773797461741559</v>
      </c>
      <c r="Q36" s="114">
        <f t="shared" si="4"/>
        <v>0.210665329408426</v>
      </c>
      <c r="R36" s="120">
        <f t="shared" si="12"/>
        <v>15.8590725036668</v>
      </c>
      <c r="S36" s="120">
        <f t="shared" si="11"/>
        <v>31.3977357852851</v>
      </c>
      <c r="T36" s="120">
        <f t="shared" si="6"/>
        <v>53.2783697727999</v>
      </c>
      <c r="U36" s="120">
        <f t="shared" si="7"/>
        <v>79.4610196878574</v>
      </c>
      <c r="V36" s="120">
        <f t="shared" si="9"/>
        <v>29.0689296053229</v>
      </c>
    </row>
    <row r="37" spans="1:22">
      <c r="A37" s="106" t="s">
        <v>95</v>
      </c>
      <c r="B37" s="106">
        <v>2009</v>
      </c>
      <c r="C37" s="107">
        <v>2458.22</v>
      </c>
      <c r="D37" s="110">
        <v>0.980688010091927</v>
      </c>
      <c r="E37" s="107">
        <v>850.8588</v>
      </c>
      <c r="F37" s="107">
        <v>576.8306</v>
      </c>
      <c r="G37" s="108"/>
      <c r="H37" s="106">
        <v>207.92</v>
      </c>
      <c r="I37" s="108">
        <v>109.5639</v>
      </c>
      <c r="J37" s="108">
        <v>170.2207</v>
      </c>
      <c r="K37" s="108">
        <v>74.8124</v>
      </c>
      <c r="L37" s="108">
        <v>29.6788</v>
      </c>
      <c r="M37" s="108">
        <f t="shared" si="2"/>
        <v>0.346128011325268</v>
      </c>
      <c r="N37" s="113">
        <f t="shared" si="3"/>
        <v>0.352944063518043</v>
      </c>
      <c r="O37" s="114">
        <f t="shared" si="0"/>
        <v>0.677939277351307</v>
      </c>
      <c r="P37" s="114">
        <f t="shared" si="1"/>
        <v>0.666184838321684</v>
      </c>
      <c r="Q37" s="114">
        <f t="shared" si="4"/>
        <v>0.244364869940817</v>
      </c>
      <c r="R37" s="120">
        <f t="shared" si="12"/>
        <v>26.3409663040111</v>
      </c>
      <c r="S37" s="120">
        <f t="shared" si="11"/>
        <v>18.9872585149533</v>
      </c>
      <c r="T37" s="120">
        <f t="shared" si="6"/>
        <v>3.048778589402</v>
      </c>
      <c r="U37" s="120">
        <f t="shared" si="7"/>
        <v>75.2512555433817</v>
      </c>
      <c r="V37" s="120">
        <f t="shared" si="9"/>
        <v>27.4320348986757</v>
      </c>
    </row>
    <row r="38" spans="1:22">
      <c r="A38" s="106" t="s">
        <v>96</v>
      </c>
      <c r="B38" s="106">
        <v>2009</v>
      </c>
      <c r="C38" s="107">
        <v>4341</v>
      </c>
      <c r="D38" s="110">
        <v>0.984043510999746</v>
      </c>
      <c r="E38" s="107">
        <v>1591.2197</v>
      </c>
      <c r="F38" s="107">
        <v>1183.9821</v>
      </c>
      <c r="G38" s="108"/>
      <c r="H38" s="106">
        <v>895.48</v>
      </c>
      <c r="I38" s="108">
        <v>163.5645</v>
      </c>
      <c r="J38" s="108">
        <v>363.9375</v>
      </c>
      <c r="K38" s="108">
        <v>125.0874</v>
      </c>
      <c r="L38" s="108">
        <v>48.9445</v>
      </c>
      <c r="M38" s="108">
        <f t="shared" si="2"/>
        <v>0.366556023957613</v>
      </c>
      <c r="N38" s="113">
        <f t="shared" si="3"/>
        <v>0.372499813128393</v>
      </c>
      <c r="O38" s="114">
        <f t="shared" si="0"/>
        <v>0.744072047373471</v>
      </c>
      <c r="P38" s="114">
        <f t="shared" si="1"/>
        <v>0.5925206977369</v>
      </c>
      <c r="Q38" s="114">
        <f t="shared" si="4"/>
        <v>0.562763268956512</v>
      </c>
      <c r="R38" s="120">
        <f t="shared" si="12"/>
        <v>28.2642881915076</v>
      </c>
      <c r="S38" s="120">
        <f t="shared" si="11"/>
        <v>37.5608053189133</v>
      </c>
      <c r="T38" s="120">
        <f t="shared" si="6"/>
        <v>-31.3349168253376</v>
      </c>
      <c r="U38" s="120">
        <f t="shared" si="7"/>
        <v>35.4767618066985</v>
      </c>
      <c r="V38" s="120">
        <f t="shared" si="9"/>
        <v>24.8849184768233</v>
      </c>
    </row>
    <row r="39" spans="1:22">
      <c r="A39" s="106" t="s">
        <v>97</v>
      </c>
      <c r="B39" s="106">
        <v>2009</v>
      </c>
      <c r="C39" s="107">
        <v>2739.55</v>
      </c>
      <c r="D39" s="110">
        <v>0.997082266399943</v>
      </c>
      <c r="E39" s="107">
        <v>487.0943</v>
      </c>
      <c r="F39" s="107">
        <v>361.1132</v>
      </c>
      <c r="G39" s="108"/>
      <c r="H39" s="106">
        <v>148.51</v>
      </c>
      <c r="I39" s="108">
        <v>66.5694</v>
      </c>
      <c r="J39" s="108">
        <v>117.4077</v>
      </c>
      <c r="K39" s="108">
        <v>49.2</v>
      </c>
      <c r="L39" s="108">
        <v>18.5225</v>
      </c>
      <c r="M39" s="108">
        <f t="shared" si="2"/>
        <v>0.177800843204176</v>
      </c>
      <c r="N39" s="113">
        <f t="shared" si="3"/>
        <v>0.178321136776549</v>
      </c>
      <c r="O39" s="114">
        <f t="shared" si="0"/>
        <v>0.741361990891702</v>
      </c>
      <c r="P39" s="114">
        <f t="shared" si="1"/>
        <v>0.697010244986891</v>
      </c>
      <c r="Q39" s="114">
        <f t="shared" si="4"/>
        <v>0.304889628147979</v>
      </c>
      <c r="R39" s="120">
        <f t="shared" si="12"/>
        <v>9.16667722010696</v>
      </c>
      <c r="S39" s="120">
        <f t="shared" si="11"/>
        <v>36.7996794672571</v>
      </c>
      <c r="T39" s="120">
        <f t="shared" si="6"/>
        <v>17.4369379488675</v>
      </c>
      <c r="U39" s="120">
        <f t="shared" si="7"/>
        <v>67.6904712440036</v>
      </c>
      <c r="V39" s="120">
        <f t="shared" si="9"/>
        <v>21.3726831448027</v>
      </c>
    </row>
    <row r="40" spans="1:22">
      <c r="A40" s="106" t="s">
        <v>98</v>
      </c>
      <c r="B40" s="106">
        <v>2009</v>
      </c>
      <c r="C40" s="107">
        <v>3826.01</v>
      </c>
      <c r="D40" s="110">
        <v>0.927100733769083</v>
      </c>
      <c r="E40" s="107">
        <v>641.6627</v>
      </c>
      <c r="F40" s="107">
        <v>444.3132</v>
      </c>
      <c r="G40" s="108"/>
      <c r="H40" s="106">
        <v>188.42</v>
      </c>
      <c r="I40" s="108">
        <v>104.3413</v>
      </c>
      <c r="J40" s="108">
        <v>125.8847</v>
      </c>
      <c r="K40" s="108">
        <v>51.13</v>
      </c>
      <c r="L40" s="108">
        <v>20.7316</v>
      </c>
      <c r="M40" s="108">
        <f t="shared" si="2"/>
        <v>0.167710669862337</v>
      </c>
      <c r="N40" s="113">
        <f t="shared" si="3"/>
        <v>0.180898001429162</v>
      </c>
      <c r="O40" s="114">
        <f t="shared" si="0"/>
        <v>0.692440436385035</v>
      </c>
      <c r="P40" s="114">
        <f t="shared" si="1"/>
        <v>0.679897873842146</v>
      </c>
      <c r="Q40" s="114">
        <f t="shared" si="4"/>
        <v>0.293643373691505</v>
      </c>
      <c r="R40" s="120">
        <f t="shared" si="12"/>
        <v>9.42011369205195</v>
      </c>
      <c r="S40" s="120">
        <f t="shared" si="11"/>
        <v>23.0599437500396</v>
      </c>
      <c r="T40" s="120">
        <f t="shared" si="6"/>
        <v>9.44951621837596</v>
      </c>
      <c r="U40" s="120">
        <f t="shared" si="7"/>
        <v>69.0953592045681</v>
      </c>
      <c r="V40" s="120">
        <f t="shared" si="9"/>
        <v>18.1185445075335</v>
      </c>
    </row>
    <row r="41" spans="1:22">
      <c r="A41" s="106" t="s">
        <v>99</v>
      </c>
      <c r="B41" s="106">
        <v>2009</v>
      </c>
      <c r="C41" s="107">
        <v>2210.28412774259</v>
      </c>
      <c r="D41" s="110">
        <v>0.988364207311089</v>
      </c>
      <c r="E41" s="107">
        <v>2540.2975</v>
      </c>
      <c r="F41" s="107">
        <v>2368.4528</v>
      </c>
      <c r="G41" s="108">
        <v>675.7</v>
      </c>
      <c r="H41" s="106">
        <v>975.66</v>
      </c>
      <c r="I41" s="108">
        <v>372.47</v>
      </c>
      <c r="J41" s="108">
        <v>839.6778</v>
      </c>
      <c r="K41" s="108">
        <v>481.6932</v>
      </c>
      <c r="L41" s="108">
        <v>230.4409</v>
      </c>
      <c r="M41" s="108">
        <f t="shared" si="2"/>
        <v>1.14930812202613</v>
      </c>
      <c r="N41" s="113">
        <f t="shared" si="3"/>
        <v>1.16283867174116</v>
      </c>
      <c r="O41" s="114">
        <f t="shared" si="0"/>
        <v>0.932352529575768</v>
      </c>
      <c r="P41" s="114">
        <f t="shared" si="1"/>
        <v>0.812463689375613</v>
      </c>
      <c r="Q41" s="114">
        <f t="shared" si="4"/>
        <v>0.384073125293396</v>
      </c>
      <c r="R41" s="120">
        <f t="shared" si="12"/>
        <v>105.994677238029</v>
      </c>
      <c r="S41" s="120">
        <f t="shared" si="11"/>
        <v>90.4398295497827</v>
      </c>
      <c r="T41" s="120">
        <f t="shared" si="6"/>
        <v>71.3263342674934</v>
      </c>
      <c r="U41" s="120">
        <f t="shared" si="7"/>
        <v>57.7988275642757</v>
      </c>
      <c r="V41" s="120">
        <f t="shared" si="9"/>
        <v>94.5972884359509</v>
      </c>
    </row>
    <row r="42" spans="1:22">
      <c r="A42" s="106" t="s">
        <v>100</v>
      </c>
      <c r="B42" s="106">
        <v>2009</v>
      </c>
      <c r="C42" s="107">
        <v>7810.269</v>
      </c>
      <c r="D42" s="110">
        <v>0.989477136519116</v>
      </c>
      <c r="E42" s="107">
        <v>3228.78</v>
      </c>
      <c r="F42" s="107">
        <v>2654.7485</v>
      </c>
      <c r="G42" s="108"/>
      <c r="H42" s="106">
        <v>2621.95</v>
      </c>
      <c r="I42" s="108">
        <v>516.5916</v>
      </c>
      <c r="J42" s="108">
        <v>833.8639</v>
      </c>
      <c r="K42" s="108">
        <v>407.8512</v>
      </c>
      <c r="L42" s="108">
        <v>140.2075</v>
      </c>
      <c r="M42" s="108">
        <f t="shared" si="2"/>
        <v>0.413401894352166</v>
      </c>
      <c r="N42" s="113">
        <f t="shared" si="3"/>
        <v>0.417798329132166</v>
      </c>
      <c r="O42" s="114">
        <f t="shared" si="0"/>
        <v>0.822214118026004</v>
      </c>
      <c r="P42" s="114">
        <f t="shared" si="1"/>
        <v>0.715139004692912</v>
      </c>
      <c r="Q42" s="114">
        <f t="shared" si="4"/>
        <v>0.812055946828214</v>
      </c>
      <c r="R42" s="120">
        <f t="shared" si="12"/>
        <v>32.7194294689891</v>
      </c>
      <c r="S42" s="120">
        <f t="shared" si="11"/>
        <v>59.5071929590612</v>
      </c>
      <c r="T42" s="120">
        <f t="shared" si="6"/>
        <v>25.8987722556345</v>
      </c>
      <c r="U42" s="120">
        <f t="shared" si="7"/>
        <v>4.33499072599571</v>
      </c>
      <c r="V42" s="120">
        <f t="shared" si="9"/>
        <v>34.5564725713687</v>
      </c>
    </row>
    <row r="43" spans="1:22">
      <c r="A43" s="106" t="s">
        <v>101</v>
      </c>
      <c r="B43" s="106">
        <v>2009</v>
      </c>
      <c r="C43" s="107">
        <v>5275.5</v>
      </c>
      <c r="D43" s="110">
        <v>0.983634041533799</v>
      </c>
      <c r="E43" s="107">
        <v>2142.5131</v>
      </c>
      <c r="F43" s="107">
        <v>1983.8146</v>
      </c>
      <c r="G43" s="108"/>
      <c r="H43" s="106">
        <v>2546.26</v>
      </c>
      <c r="I43" s="108">
        <v>368.5473</v>
      </c>
      <c r="J43" s="108">
        <v>663.6158</v>
      </c>
      <c r="K43" s="108">
        <v>295.0593</v>
      </c>
      <c r="L43" s="108">
        <v>124.1136</v>
      </c>
      <c r="M43" s="108">
        <f t="shared" si="2"/>
        <v>0.406125125580514</v>
      </c>
      <c r="N43" s="113">
        <f t="shared" si="3"/>
        <v>0.412882340821832</v>
      </c>
      <c r="O43" s="114">
        <f t="shared" si="0"/>
        <v>0.92592880762316</v>
      </c>
      <c r="P43" s="114">
        <f t="shared" si="1"/>
        <v>0.731588526468149</v>
      </c>
      <c r="Q43" s="114">
        <f t="shared" si="4"/>
        <v>1.18844547554925</v>
      </c>
      <c r="R43" s="120">
        <f t="shared" si="12"/>
        <v>32.2359385210922</v>
      </c>
      <c r="S43" s="120">
        <f t="shared" si="11"/>
        <v>88.6357118589252</v>
      </c>
      <c r="T43" s="120">
        <f t="shared" si="6"/>
        <v>33.5768004244002</v>
      </c>
      <c r="U43" s="120">
        <f t="shared" si="7"/>
        <v>-42.683785118823</v>
      </c>
      <c r="V43" s="120">
        <f t="shared" si="9"/>
        <v>36.1580070149981</v>
      </c>
    </row>
    <row r="44" spans="1:22">
      <c r="A44" s="106" t="s">
        <v>102</v>
      </c>
      <c r="B44" s="106">
        <v>2009</v>
      </c>
      <c r="C44" s="107">
        <v>6131</v>
      </c>
      <c r="D44" s="110">
        <v>1.00693407641081</v>
      </c>
      <c r="E44" s="107">
        <v>863.9175</v>
      </c>
      <c r="F44" s="107">
        <v>629.3236</v>
      </c>
      <c r="G44" s="108"/>
      <c r="H44" s="106">
        <v>614.88</v>
      </c>
      <c r="I44" s="108">
        <v>106.1787</v>
      </c>
      <c r="J44" s="108">
        <v>219.7687</v>
      </c>
      <c r="K44" s="108">
        <v>79.5598</v>
      </c>
      <c r="L44" s="108">
        <v>23.0346</v>
      </c>
      <c r="M44" s="108">
        <f t="shared" si="2"/>
        <v>0.140909721089545</v>
      </c>
      <c r="N44" s="113">
        <f t="shared" si="3"/>
        <v>0.13993937079954</v>
      </c>
      <c r="O44" s="114">
        <f t="shared" si="0"/>
        <v>0.728453353474145</v>
      </c>
      <c r="P44" s="114">
        <f t="shared" si="1"/>
        <v>0.680956188517322</v>
      </c>
      <c r="Q44" s="114">
        <f t="shared" si="4"/>
        <v>0.711734627438384</v>
      </c>
      <c r="R44" s="120">
        <f t="shared" si="12"/>
        <v>5.39180322881406</v>
      </c>
      <c r="S44" s="120">
        <f t="shared" si="11"/>
        <v>33.1742577410843</v>
      </c>
      <c r="T44" s="120">
        <f t="shared" si="6"/>
        <v>9.94349835344672</v>
      </c>
      <c r="U44" s="120">
        <f t="shared" si="7"/>
        <v>16.8671821630824</v>
      </c>
      <c r="V44" s="120">
        <f t="shared" si="9"/>
        <v>12.5510015371582</v>
      </c>
    </row>
    <row r="45" spans="1:22">
      <c r="A45" s="106" t="s">
        <v>103</v>
      </c>
      <c r="B45" s="106">
        <v>2009</v>
      </c>
      <c r="C45" s="107">
        <v>3666</v>
      </c>
      <c r="D45" s="110">
        <v>1.00677045775324</v>
      </c>
      <c r="E45" s="107">
        <v>932.4282</v>
      </c>
      <c r="F45" s="107">
        <v>778.144</v>
      </c>
      <c r="G45" s="108"/>
      <c r="H45" s="106">
        <v>659.89</v>
      </c>
      <c r="I45" s="108">
        <v>129.5427</v>
      </c>
      <c r="J45" s="108">
        <v>265.2259</v>
      </c>
      <c r="K45" s="108">
        <v>123.2124</v>
      </c>
      <c r="L45" s="108">
        <v>47.5409</v>
      </c>
      <c r="M45" s="108">
        <f t="shared" si="2"/>
        <v>0.254344844517185</v>
      </c>
      <c r="N45" s="113">
        <f t="shared" si="3"/>
        <v>0.25263439402542</v>
      </c>
      <c r="O45" s="114">
        <f t="shared" si="0"/>
        <v>0.834535034440185</v>
      </c>
      <c r="P45" s="114">
        <f t="shared" si="1"/>
        <v>0.726757386807583</v>
      </c>
      <c r="Q45" s="114">
        <f t="shared" si="4"/>
        <v>0.707711328336059</v>
      </c>
      <c r="R45" s="120">
        <f t="shared" si="12"/>
        <v>16.475438942146</v>
      </c>
      <c r="S45" s="120">
        <f t="shared" si="11"/>
        <v>62.967551834242</v>
      </c>
      <c r="T45" s="120">
        <f t="shared" si="6"/>
        <v>31.3218031723278</v>
      </c>
      <c r="U45" s="120">
        <f t="shared" si="7"/>
        <v>17.3697747811387</v>
      </c>
      <c r="V45" s="120">
        <f t="shared" si="9"/>
        <v>27.3479315274826</v>
      </c>
    </row>
    <row r="46" spans="1:22">
      <c r="A46" s="106" t="s">
        <v>104</v>
      </c>
      <c r="B46" s="106">
        <v>2009</v>
      </c>
      <c r="C46" s="107">
        <v>4432.1581</v>
      </c>
      <c r="D46" s="110">
        <v>0.970944943319362</v>
      </c>
      <c r="E46" s="107">
        <v>581.3012</v>
      </c>
      <c r="F46" s="107">
        <v>430.0204</v>
      </c>
      <c r="G46" s="108"/>
      <c r="H46" s="106">
        <v>293.22</v>
      </c>
      <c r="I46" s="108">
        <v>66.7374</v>
      </c>
      <c r="J46" s="108">
        <v>153.4987</v>
      </c>
      <c r="K46" s="108">
        <v>46.2744</v>
      </c>
      <c r="L46" s="108">
        <v>16.3954</v>
      </c>
      <c r="M46" s="108">
        <f t="shared" si="2"/>
        <v>0.131155339427084</v>
      </c>
      <c r="N46" s="113">
        <f t="shared" si="3"/>
        <v>0.135080099370727</v>
      </c>
      <c r="O46" s="114">
        <f t="shared" si="0"/>
        <v>0.739754880946401</v>
      </c>
      <c r="P46" s="114">
        <f t="shared" si="1"/>
        <v>0.657889486173214</v>
      </c>
      <c r="Q46" s="114">
        <f t="shared" si="4"/>
        <v>0.504420083770686</v>
      </c>
      <c r="R46" s="120">
        <f t="shared" si="12"/>
        <v>4.91389042656706</v>
      </c>
      <c r="S46" s="120">
        <f t="shared" si="11"/>
        <v>36.3483187911784</v>
      </c>
      <c r="T46" s="120">
        <f t="shared" si="6"/>
        <v>-0.82318488382576</v>
      </c>
      <c r="U46" s="120">
        <f t="shared" si="7"/>
        <v>42.7650228687065</v>
      </c>
      <c r="V46" s="120">
        <f t="shared" si="9"/>
        <v>14.412181812664</v>
      </c>
    </row>
    <row r="47" spans="1:22">
      <c r="A47" s="106" t="s">
        <v>105</v>
      </c>
      <c r="B47" s="106">
        <v>2009</v>
      </c>
      <c r="C47" s="107">
        <v>9470.3</v>
      </c>
      <c r="D47" s="110">
        <v>0.976647740025147</v>
      </c>
      <c r="E47" s="107">
        <v>2198.6324</v>
      </c>
      <c r="F47" s="107">
        <v>1720.3455</v>
      </c>
      <c r="G47" s="108"/>
      <c r="H47" s="106">
        <v>1588.58</v>
      </c>
      <c r="I47" s="108">
        <v>324.4846</v>
      </c>
      <c r="J47" s="108">
        <v>470.6109</v>
      </c>
      <c r="K47" s="108">
        <v>219.9228</v>
      </c>
      <c r="L47" s="108">
        <v>64.6665</v>
      </c>
      <c r="M47" s="108">
        <f t="shared" si="2"/>
        <v>0.232160797440419</v>
      </c>
      <c r="N47" s="113">
        <f t="shared" si="3"/>
        <v>0.237711907708342</v>
      </c>
      <c r="O47" s="114">
        <f t="shared" si="0"/>
        <v>0.782461633877496</v>
      </c>
      <c r="P47" s="114">
        <f t="shared" si="1"/>
        <v>0.627597654075882</v>
      </c>
      <c r="Q47" s="114">
        <f t="shared" si="4"/>
        <v>0.722530969706441</v>
      </c>
      <c r="R47" s="120">
        <f t="shared" si="12"/>
        <v>15.0078017959682</v>
      </c>
      <c r="S47" s="120">
        <f t="shared" si="11"/>
        <v>48.3426126056519</v>
      </c>
      <c r="T47" s="120">
        <f t="shared" si="6"/>
        <v>-14.9622913760862</v>
      </c>
      <c r="U47" s="120">
        <f t="shared" si="7"/>
        <v>15.5184974672816</v>
      </c>
      <c r="V47" s="120">
        <f t="shared" si="9"/>
        <v>18.7288242078308</v>
      </c>
    </row>
    <row r="48" spans="1:22">
      <c r="A48" s="106" t="s">
        <v>106</v>
      </c>
      <c r="B48" s="106">
        <v>2009</v>
      </c>
      <c r="C48" s="107">
        <v>9487.05</v>
      </c>
      <c r="D48" s="110">
        <v>0.97487358841694</v>
      </c>
      <c r="E48" s="107">
        <v>1126.0638</v>
      </c>
      <c r="F48" s="107">
        <v>821.5047</v>
      </c>
      <c r="G48" s="108"/>
      <c r="H48" s="106">
        <v>370.59</v>
      </c>
      <c r="I48" s="108">
        <v>140.8153</v>
      </c>
      <c r="J48" s="108">
        <v>252.8144</v>
      </c>
      <c r="K48" s="108">
        <v>114.7396</v>
      </c>
      <c r="L48" s="108">
        <v>33.3267</v>
      </c>
      <c r="M48" s="108">
        <f t="shared" si="2"/>
        <v>0.118694831375401</v>
      </c>
      <c r="N48" s="113">
        <f t="shared" si="3"/>
        <v>0.121754074359677</v>
      </c>
      <c r="O48" s="114">
        <f t="shared" si="0"/>
        <v>0.729536550238095</v>
      </c>
      <c r="P48" s="114">
        <f t="shared" si="1"/>
        <v>0.659394888428514</v>
      </c>
      <c r="Q48" s="114">
        <f t="shared" si="4"/>
        <v>0.329102134355087</v>
      </c>
      <c r="R48" s="120">
        <f t="shared" si="12"/>
        <v>3.60326638567058</v>
      </c>
      <c r="S48" s="120">
        <f t="shared" si="11"/>
        <v>33.4784761457628</v>
      </c>
      <c r="T48" s="120">
        <f t="shared" si="6"/>
        <v>-0.120518807604754</v>
      </c>
      <c r="U48" s="120">
        <f t="shared" si="7"/>
        <v>64.6658323656009</v>
      </c>
      <c r="V48" s="120">
        <f t="shared" si="9"/>
        <v>15.3121864163545</v>
      </c>
    </row>
    <row r="49" spans="1:22">
      <c r="A49" s="106" t="s">
        <v>107</v>
      </c>
      <c r="B49" s="106">
        <v>2009</v>
      </c>
      <c r="C49" s="107">
        <v>5720</v>
      </c>
      <c r="D49" s="110">
        <v>1.00799560818745</v>
      </c>
      <c r="E49" s="107">
        <v>814.8653</v>
      </c>
      <c r="F49" s="107">
        <v>616.0604</v>
      </c>
      <c r="G49" s="109"/>
      <c r="H49" s="106">
        <v>354.66</v>
      </c>
      <c r="I49" s="108">
        <v>113.9641</v>
      </c>
      <c r="J49" s="108">
        <v>206.793</v>
      </c>
      <c r="K49" s="108">
        <v>86.7469</v>
      </c>
      <c r="L49" s="108">
        <v>29.4135</v>
      </c>
      <c r="M49" s="108">
        <f t="shared" si="2"/>
        <v>0.142458968531469</v>
      </c>
      <c r="N49" s="113">
        <f t="shared" si="3"/>
        <v>0.141328957561268</v>
      </c>
      <c r="O49" s="114">
        <f t="shared" si="0"/>
        <v>0.756027284509477</v>
      </c>
      <c r="P49" s="114">
        <f t="shared" si="1"/>
        <v>0.709212116214579</v>
      </c>
      <c r="Q49" s="114">
        <f t="shared" si="4"/>
        <v>0.43523757852985</v>
      </c>
      <c r="R49" s="120">
        <f t="shared" si="12"/>
        <v>5.52847007547851</v>
      </c>
      <c r="S49" s="120">
        <f t="shared" si="11"/>
        <v>40.9184622932639</v>
      </c>
      <c r="T49" s="120">
        <f t="shared" si="6"/>
        <v>23.1323199957107</v>
      </c>
      <c r="U49" s="120">
        <f t="shared" si="7"/>
        <v>51.4073374340321</v>
      </c>
      <c r="V49" s="120">
        <f t="shared" si="9"/>
        <v>18.9547402469142</v>
      </c>
    </row>
    <row r="50" spans="1:22">
      <c r="A50" s="106" t="s">
        <v>108</v>
      </c>
      <c r="B50" s="106">
        <v>2009</v>
      </c>
      <c r="C50" s="107">
        <v>6406</v>
      </c>
      <c r="D50" s="110">
        <v>0.994036779472729</v>
      </c>
      <c r="E50" s="107">
        <v>847.6178</v>
      </c>
      <c r="F50" s="107">
        <v>568.2748</v>
      </c>
      <c r="G50" s="108"/>
      <c r="H50" s="106">
        <v>206.44</v>
      </c>
      <c r="I50" s="108">
        <v>96.584</v>
      </c>
      <c r="J50" s="108">
        <v>217.1961</v>
      </c>
      <c r="K50" s="108">
        <v>51.1591</v>
      </c>
      <c r="L50" s="108">
        <v>30.3722</v>
      </c>
      <c r="M50" s="108">
        <f t="shared" si="2"/>
        <v>0.132316234779894</v>
      </c>
      <c r="N50" s="113">
        <f t="shared" si="3"/>
        <v>0.133109999058666</v>
      </c>
      <c r="O50" s="114">
        <f t="shared" si="0"/>
        <v>0.67043754862156</v>
      </c>
      <c r="P50" s="114">
        <f t="shared" si="1"/>
        <v>0.695634224850372</v>
      </c>
      <c r="Q50" s="114">
        <f t="shared" si="4"/>
        <v>0.243553167477134</v>
      </c>
      <c r="R50" s="120">
        <f t="shared" si="12"/>
        <v>4.72012965920965</v>
      </c>
      <c r="S50" s="120">
        <f t="shared" si="11"/>
        <v>16.8803800396398</v>
      </c>
      <c r="T50" s="120">
        <f t="shared" si="6"/>
        <v>16.7946626588414</v>
      </c>
      <c r="U50" s="120">
        <f t="shared" si="7"/>
        <v>75.3526538376496</v>
      </c>
      <c r="V50" s="120">
        <f t="shared" si="9"/>
        <v>15.4228854531029</v>
      </c>
    </row>
    <row r="51" spans="1:22">
      <c r="A51" s="106" t="s">
        <v>109</v>
      </c>
      <c r="B51" s="106">
        <v>2009</v>
      </c>
      <c r="C51" s="107">
        <v>10130.1854628636</v>
      </c>
      <c r="D51" s="110">
        <v>0.978114475801049</v>
      </c>
      <c r="E51" s="107">
        <v>3649.811</v>
      </c>
      <c r="F51" s="107">
        <v>3130.6117</v>
      </c>
      <c r="G51" s="108"/>
      <c r="H51" s="106">
        <v>1332.37</v>
      </c>
      <c r="I51" s="108">
        <v>580.2684</v>
      </c>
      <c r="J51" s="108">
        <v>1073.3511</v>
      </c>
      <c r="K51" s="108">
        <v>523.0306</v>
      </c>
      <c r="L51" s="108">
        <v>238.9948</v>
      </c>
      <c r="M51" s="108">
        <f t="shared" si="2"/>
        <v>0.360290639631416</v>
      </c>
      <c r="N51" s="113">
        <f t="shared" si="3"/>
        <v>0.368352221079591</v>
      </c>
      <c r="O51" s="114">
        <f t="shared" si="0"/>
        <v>0.857746250422282</v>
      </c>
      <c r="P51" s="114">
        <f t="shared" si="1"/>
        <v>0.771620734695395</v>
      </c>
      <c r="Q51" s="114">
        <f t="shared" si="4"/>
        <v>0.365051779393508</v>
      </c>
      <c r="R51" s="120">
        <f t="shared" si="12"/>
        <v>27.8563695626229</v>
      </c>
      <c r="S51" s="120">
        <f t="shared" si="11"/>
        <v>69.4864774179701</v>
      </c>
      <c r="T51" s="120">
        <f t="shared" si="6"/>
        <v>52.2623541217359</v>
      </c>
      <c r="U51" s="120">
        <f t="shared" si="7"/>
        <v>60.1749839950154</v>
      </c>
      <c r="V51" s="120">
        <f t="shared" si="9"/>
        <v>41.8548510328429</v>
      </c>
    </row>
    <row r="52" spans="1:22">
      <c r="A52" s="106" t="s">
        <v>110</v>
      </c>
      <c r="B52" s="106">
        <v>2009</v>
      </c>
      <c r="C52" s="107">
        <v>4856</v>
      </c>
      <c r="D52" s="110">
        <v>0.970268674723353</v>
      </c>
      <c r="E52" s="107">
        <v>620.9888</v>
      </c>
      <c r="F52" s="107">
        <v>417.682</v>
      </c>
      <c r="G52" s="108"/>
      <c r="H52" s="106">
        <v>218.29</v>
      </c>
      <c r="I52" s="108">
        <v>65.0089</v>
      </c>
      <c r="J52" s="108">
        <v>154.8621</v>
      </c>
      <c r="K52" s="108">
        <v>36.0607</v>
      </c>
      <c r="L52" s="108">
        <v>20.0448</v>
      </c>
      <c r="M52" s="108">
        <f t="shared" si="2"/>
        <v>0.127880724876442</v>
      </c>
      <c r="N52" s="113">
        <f t="shared" si="3"/>
        <v>0.131799292513389</v>
      </c>
      <c r="O52" s="114">
        <f t="shared" si="0"/>
        <v>0.672607943975801</v>
      </c>
      <c r="P52" s="114">
        <f t="shared" si="1"/>
        <v>0.660733524547383</v>
      </c>
      <c r="Q52" s="114">
        <f t="shared" si="4"/>
        <v>0.351520027414343</v>
      </c>
      <c r="R52" s="120">
        <f t="shared" si="12"/>
        <v>4.59122073795403</v>
      </c>
      <c r="S52" s="120">
        <f t="shared" si="11"/>
        <v>17.4899407715066</v>
      </c>
      <c r="T52" s="120">
        <f t="shared" si="6"/>
        <v>0.504307006108138</v>
      </c>
      <c r="U52" s="120">
        <f t="shared" si="7"/>
        <v>61.8653774957538</v>
      </c>
      <c r="V52" s="120">
        <f t="shared" si="9"/>
        <v>12.4896890472599</v>
      </c>
    </row>
    <row r="53" spans="1:22">
      <c r="A53" s="106" t="s">
        <v>111</v>
      </c>
      <c r="B53" s="106">
        <v>2009</v>
      </c>
      <c r="C53" s="107">
        <v>864.07</v>
      </c>
      <c r="D53" s="110">
        <v>0.985283367200979</v>
      </c>
      <c r="E53" s="107">
        <v>178.242</v>
      </c>
      <c r="F53" s="107">
        <v>151.2437</v>
      </c>
      <c r="G53" s="108"/>
      <c r="H53" s="106">
        <v>132.03</v>
      </c>
      <c r="I53" s="108">
        <v>13.4212</v>
      </c>
      <c r="J53" s="108">
        <v>67.8359</v>
      </c>
      <c r="K53" s="108">
        <v>19.1966</v>
      </c>
      <c r="L53" s="108">
        <v>6.1369</v>
      </c>
      <c r="M53" s="108">
        <f t="shared" si="2"/>
        <v>0.206281898457301</v>
      </c>
      <c r="N53" s="113">
        <f t="shared" si="3"/>
        <v>0.209363017101681</v>
      </c>
      <c r="O53" s="114">
        <f t="shared" si="0"/>
        <v>0.848530088306909</v>
      </c>
      <c r="P53" s="114">
        <f t="shared" si="1"/>
        <v>0.704760594986766</v>
      </c>
      <c r="Q53" s="114">
        <f t="shared" si="4"/>
        <v>0.740734507018548</v>
      </c>
      <c r="R53" s="120">
        <f t="shared" si="12"/>
        <v>12.2196682354334</v>
      </c>
      <c r="S53" s="120">
        <f t="shared" si="11"/>
        <v>66.8980962213954</v>
      </c>
      <c r="T53" s="120">
        <f t="shared" si="6"/>
        <v>21.0545145830053</v>
      </c>
      <c r="U53" s="120">
        <f t="shared" si="7"/>
        <v>13.2445021110104</v>
      </c>
      <c r="V53" s="120">
        <f t="shared" si="9"/>
        <v>24.1413218549407</v>
      </c>
    </row>
    <row r="54" spans="1:22">
      <c r="A54" s="106" t="s">
        <v>112</v>
      </c>
      <c r="B54" s="106">
        <v>2009</v>
      </c>
      <c r="C54" s="107">
        <v>2859</v>
      </c>
      <c r="D54" s="110">
        <v>0.98093631456638</v>
      </c>
      <c r="E54" s="107">
        <v>655.1701</v>
      </c>
      <c r="F54" s="107">
        <v>435.6228</v>
      </c>
      <c r="G54" s="108"/>
      <c r="H54" s="106">
        <v>388.67</v>
      </c>
      <c r="I54" s="108">
        <v>62.0094</v>
      </c>
      <c r="J54" s="108">
        <v>185.547</v>
      </c>
      <c r="K54" s="108">
        <v>41.3986</v>
      </c>
      <c r="L54" s="108">
        <v>21.2433</v>
      </c>
      <c r="M54" s="108">
        <f t="shared" si="2"/>
        <v>0.229160580622595</v>
      </c>
      <c r="N54" s="113">
        <f t="shared" si="3"/>
        <v>0.233614126849708</v>
      </c>
      <c r="O54" s="114">
        <f t="shared" si="0"/>
        <v>0.66490030604266</v>
      </c>
      <c r="P54" s="114">
        <f t="shared" si="1"/>
        <v>0.712080038051268</v>
      </c>
      <c r="Q54" s="114">
        <f t="shared" si="4"/>
        <v>0.593235252951867</v>
      </c>
      <c r="R54" s="120">
        <f t="shared" si="12"/>
        <v>14.6047821330756</v>
      </c>
      <c r="S54" s="120">
        <f t="shared" si="11"/>
        <v>15.3252322034064</v>
      </c>
      <c r="T54" s="120">
        <f t="shared" si="6"/>
        <v>24.4709598023139</v>
      </c>
      <c r="U54" s="120">
        <f t="shared" si="7"/>
        <v>31.6701857048261</v>
      </c>
      <c r="V54" s="120">
        <f t="shared" si="9"/>
        <v>17.4420302712406</v>
      </c>
    </row>
    <row r="55" spans="1:22">
      <c r="A55" s="106" t="s">
        <v>113</v>
      </c>
      <c r="B55" s="106">
        <v>2009</v>
      </c>
      <c r="C55" s="107">
        <v>8185</v>
      </c>
      <c r="D55" s="110">
        <v>0.980792867565326</v>
      </c>
      <c r="E55" s="107">
        <v>1174.5927</v>
      </c>
      <c r="F55" s="107">
        <v>886.6725</v>
      </c>
      <c r="G55" s="108"/>
      <c r="H55" s="106">
        <v>703.95</v>
      </c>
      <c r="I55" s="108">
        <v>123.9474</v>
      </c>
      <c r="J55" s="108">
        <v>348.1456</v>
      </c>
      <c r="K55" s="108">
        <v>109.2883</v>
      </c>
      <c r="L55" s="108">
        <v>44.3835</v>
      </c>
      <c r="M55" s="108">
        <f t="shared" si="2"/>
        <v>0.143505522296885</v>
      </c>
      <c r="N55" s="113">
        <f t="shared" si="3"/>
        <v>0.146315829817478</v>
      </c>
      <c r="O55" s="114">
        <f t="shared" si="0"/>
        <v>0.754876562743835</v>
      </c>
      <c r="P55" s="114">
        <f t="shared" si="1"/>
        <v>0.705745131376015</v>
      </c>
      <c r="Q55" s="114">
        <f t="shared" si="4"/>
        <v>0.599314128208016</v>
      </c>
      <c r="R55" s="120">
        <f t="shared" si="12"/>
        <v>6.01893250988406</v>
      </c>
      <c r="S55" s="120">
        <f t="shared" si="11"/>
        <v>40.5952793301834</v>
      </c>
      <c r="T55" s="120">
        <f t="shared" si="6"/>
        <v>21.5140597438383</v>
      </c>
      <c r="U55" s="120">
        <f t="shared" si="7"/>
        <v>30.9108094436726</v>
      </c>
      <c r="V55" s="120">
        <f t="shared" si="9"/>
        <v>16.9729022907182</v>
      </c>
    </row>
    <row r="56" spans="1:22">
      <c r="A56" s="106" t="s">
        <v>114</v>
      </c>
      <c r="B56" s="106">
        <v>2009</v>
      </c>
      <c r="C56" s="107">
        <v>3537</v>
      </c>
      <c r="D56" s="110">
        <v>0.986163386778065</v>
      </c>
      <c r="E56" s="107">
        <v>416.4761</v>
      </c>
      <c r="F56" s="107">
        <v>311.7071</v>
      </c>
      <c r="G56" s="108"/>
      <c r="H56" s="106">
        <v>81.77</v>
      </c>
      <c r="I56" s="108">
        <v>57.4741</v>
      </c>
      <c r="J56" s="108">
        <v>104.3126</v>
      </c>
      <c r="K56" s="108">
        <v>42.1772</v>
      </c>
      <c r="L56" s="108">
        <v>21.3244</v>
      </c>
      <c r="M56" s="108">
        <f t="shared" si="2"/>
        <v>0.117748402601074</v>
      </c>
      <c r="N56" s="113">
        <f t="shared" si="3"/>
        <v>0.119400501154048</v>
      </c>
      <c r="O56" s="114">
        <f t="shared" si="0"/>
        <v>0.748439346219387</v>
      </c>
      <c r="P56" s="114">
        <f t="shared" si="1"/>
        <v>0.722756395346785</v>
      </c>
      <c r="Q56" s="114">
        <f t="shared" si="4"/>
        <v>0.196337797054861</v>
      </c>
      <c r="R56" s="120">
        <f t="shared" si="12"/>
        <v>3.37179078640154</v>
      </c>
      <c r="S56" s="120">
        <f t="shared" si="11"/>
        <v>38.7873716565144</v>
      </c>
      <c r="T56" s="120">
        <f t="shared" si="6"/>
        <v>29.4542883862602</v>
      </c>
      <c r="U56" s="120">
        <f t="shared" si="7"/>
        <v>81.2508224871827</v>
      </c>
      <c r="V56" s="120">
        <f t="shared" si="9"/>
        <v>20.8510598904881</v>
      </c>
    </row>
    <row r="57" spans="1:22">
      <c r="A57" s="106" t="s">
        <v>115</v>
      </c>
      <c r="B57" s="106">
        <v>2009</v>
      </c>
      <c r="C57" s="107">
        <v>4571</v>
      </c>
      <c r="D57" s="110">
        <v>0.96691413002634</v>
      </c>
      <c r="E57" s="107">
        <v>698.2525</v>
      </c>
      <c r="F57" s="107">
        <v>548.1063</v>
      </c>
      <c r="G57" s="108"/>
      <c r="H57" s="106">
        <v>238.9</v>
      </c>
      <c r="I57" s="108">
        <v>97.526</v>
      </c>
      <c r="J57" s="108">
        <v>175.7903</v>
      </c>
      <c r="K57" s="108">
        <v>65.2924</v>
      </c>
      <c r="L57" s="108">
        <v>25.6723</v>
      </c>
      <c r="M57" s="108">
        <f t="shared" si="2"/>
        <v>0.152757055348939</v>
      </c>
      <c r="N57" s="113">
        <f t="shared" si="3"/>
        <v>0.157984096627875</v>
      </c>
      <c r="O57" s="114">
        <f t="shared" si="0"/>
        <v>0.784968618085864</v>
      </c>
      <c r="P57" s="114">
        <f t="shared" si="1"/>
        <v>0.664617429137377</v>
      </c>
      <c r="Q57" s="114">
        <f t="shared" si="4"/>
        <v>0.342139841962614</v>
      </c>
      <c r="R57" s="120">
        <f t="shared" si="12"/>
        <v>7.16651485230201</v>
      </c>
      <c r="S57" s="120">
        <f t="shared" si="11"/>
        <v>49.0467051231031</v>
      </c>
      <c r="T57" s="120">
        <f t="shared" si="6"/>
        <v>2.31716997283986</v>
      </c>
      <c r="U57" s="120">
        <f t="shared" si="7"/>
        <v>63.0371551449258</v>
      </c>
      <c r="V57" s="120">
        <f t="shared" si="9"/>
        <v>20.6446824477784</v>
      </c>
    </row>
    <row r="58" spans="1:22">
      <c r="A58" s="106" t="s">
        <v>116</v>
      </c>
      <c r="B58" s="106">
        <v>2009</v>
      </c>
      <c r="C58" s="107">
        <v>295.84</v>
      </c>
      <c r="D58" s="110">
        <v>0.99447648257796</v>
      </c>
      <c r="E58" s="107">
        <v>30.0894</v>
      </c>
      <c r="F58" s="107">
        <v>18.5065</v>
      </c>
      <c r="G58" s="108"/>
      <c r="H58" s="106">
        <v>11.92</v>
      </c>
      <c r="I58" s="108">
        <v>2.8383</v>
      </c>
      <c r="J58" s="108">
        <v>10.0679</v>
      </c>
      <c r="K58" s="108">
        <v>2.0962</v>
      </c>
      <c r="L58" s="108">
        <v>0.7266</v>
      </c>
      <c r="M58" s="108">
        <f t="shared" si="2"/>
        <v>0.101708355868037</v>
      </c>
      <c r="N58" s="113">
        <f t="shared" si="3"/>
        <v>0.10227326402368</v>
      </c>
      <c r="O58" s="114">
        <f t="shared" si="0"/>
        <v>0.615050482894308</v>
      </c>
      <c r="P58" s="114">
        <f t="shared" si="1"/>
        <v>0.849917596520142</v>
      </c>
      <c r="Q58" s="114">
        <f t="shared" si="4"/>
        <v>0.396152797995307</v>
      </c>
      <c r="R58" s="120">
        <f t="shared" si="12"/>
        <v>1.68731482912384</v>
      </c>
      <c r="S58" s="120">
        <f t="shared" si="11"/>
        <v>1.32479001559649</v>
      </c>
      <c r="T58" s="120">
        <f t="shared" si="6"/>
        <v>88.8084324108528</v>
      </c>
      <c r="U58" s="120">
        <f t="shared" si="7"/>
        <v>56.2898285626831</v>
      </c>
      <c r="V58" s="120">
        <f t="shared" si="9"/>
        <v>15.7871729979472</v>
      </c>
    </row>
    <row r="59" spans="1:22">
      <c r="A59" s="106" t="s">
        <v>117</v>
      </c>
      <c r="B59" s="106">
        <v>2009</v>
      </c>
      <c r="C59" s="107">
        <v>3727</v>
      </c>
      <c r="D59" s="110">
        <v>0.983204141880009</v>
      </c>
      <c r="E59" s="107">
        <v>735.2704</v>
      </c>
      <c r="F59" s="107">
        <v>532.7984</v>
      </c>
      <c r="G59" s="108"/>
      <c r="H59" s="106">
        <v>176.59</v>
      </c>
      <c r="I59" s="108">
        <v>111.2316</v>
      </c>
      <c r="J59" s="108">
        <v>194.493</v>
      </c>
      <c r="K59" s="108">
        <v>64.0779</v>
      </c>
      <c r="L59" s="108">
        <v>26.8744</v>
      </c>
      <c r="M59" s="108">
        <f t="shared" si="2"/>
        <v>0.197282103568554</v>
      </c>
      <c r="N59" s="113">
        <f t="shared" si="3"/>
        <v>0.200652229954326</v>
      </c>
      <c r="O59" s="114">
        <f t="shared" si="0"/>
        <v>0.724629197639399</v>
      </c>
      <c r="P59" s="114">
        <f t="shared" si="1"/>
        <v>0.744515936984796</v>
      </c>
      <c r="Q59" s="114">
        <f t="shared" si="4"/>
        <v>0.240170146928259</v>
      </c>
      <c r="R59" s="120">
        <f t="shared" si="12"/>
        <v>11.362956122032</v>
      </c>
      <c r="S59" s="120">
        <f t="shared" si="11"/>
        <v>32.1002344186302</v>
      </c>
      <c r="T59" s="120">
        <f t="shared" si="6"/>
        <v>39.6108373679806</v>
      </c>
      <c r="U59" s="120">
        <f t="shared" si="7"/>
        <v>75.7752625255333</v>
      </c>
      <c r="V59" s="120">
        <f t="shared" si="9"/>
        <v>24.7764305462966</v>
      </c>
    </row>
    <row r="60" spans="1:22">
      <c r="A60" s="106" t="s">
        <v>118</v>
      </c>
      <c r="B60" s="106">
        <v>2009</v>
      </c>
      <c r="C60" s="107">
        <v>2554.91</v>
      </c>
      <c r="D60" s="110">
        <v>0.9698132305352</v>
      </c>
      <c r="E60" s="107">
        <v>286.5898</v>
      </c>
      <c r="F60" s="107">
        <v>176.0411</v>
      </c>
      <c r="G60" s="108"/>
      <c r="H60" s="106">
        <v>61.65</v>
      </c>
      <c r="I60" s="108">
        <v>37.1096</v>
      </c>
      <c r="J60" s="108">
        <v>65.2494</v>
      </c>
      <c r="K60" s="108">
        <v>16.9474</v>
      </c>
      <c r="L60" s="108">
        <v>8.9876</v>
      </c>
      <c r="M60" s="108">
        <f t="shared" si="2"/>
        <v>0.112172170448274</v>
      </c>
      <c r="N60" s="113">
        <f t="shared" si="3"/>
        <v>0.115663683394349</v>
      </c>
      <c r="O60" s="114">
        <f t="shared" si="0"/>
        <v>0.614261568276331</v>
      </c>
      <c r="P60" s="114">
        <f t="shared" si="1"/>
        <v>0.728772996760416</v>
      </c>
      <c r="Q60" s="114">
        <f t="shared" si="4"/>
        <v>0.215115820590963</v>
      </c>
      <c r="R60" s="120">
        <f t="shared" si="12"/>
        <v>3.00427210110344</v>
      </c>
      <c r="S60" s="120">
        <f t="shared" si="11"/>
        <v>1.10322145622086</v>
      </c>
      <c r="T60" s="120">
        <f t="shared" si="6"/>
        <v>32.2626153252007</v>
      </c>
      <c r="U60" s="120">
        <f t="shared" si="7"/>
        <v>78.9050620127804</v>
      </c>
      <c r="V60" s="120">
        <f t="shared" si="9"/>
        <v>13.1399752857043</v>
      </c>
    </row>
    <row r="61" spans="1:22">
      <c r="A61" s="106" t="s">
        <v>119</v>
      </c>
      <c r="B61" s="106">
        <v>2009</v>
      </c>
      <c r="C61" s="107">
        <v>557.3</v>
      </c>
      <c r="D61" s="110">
        <v>0.964127866465201</v>
      </c>
      <c r="E61" s="107">
        <v>87.7381</v>
      </c>
      <c r="F61" s="107">
        <v>70.1653</v>
      </c>
      <c r="G61" s="108"/>
      <c r="H61" s="106">
        <v>46.94</v>
      </c>
      <c r="I61" s="108">
        <v>14.9733</v>
      </c>
      <c r="J61" s="108">
        <v>25.2611</v>
      </c>
      <c r="K61" s="108">
        <v>8.8601</v>
      </c>
      <c r="L61" s="108">
        <v>3.1166</v>
      </c>
      <c r="M61" s="108">
        <f t="shared" si="2"/>
        <v>0.157434236497398</v>
      </c>
      <c r="N61" s="113">
        <f t="shared" si="3"/>
        <v>0.163291864049737</v>
      </c>
      <c r="O61" s="114">
        <f t="shared" si="0"/>
        <v>0.799713009513541</v>
      </c>
      <c r="P61" s="114">
        <f t="shared" si="1"/>
        <v>0.744115681113029</v>
      </c>
      <c r="Q61" s="114">
        <f t="shared" si="4"/>
        <v>0.535001327815396</v>
      </c>
      <c r="R61" s="120">
        <f t="shared" si="12"/>
        <v>7.68853755455648</v>
      </c>
      <c r="S61" s="120">
        <f t="shared" si="11"/>
        <v>53.1877027584066</v>
      </c>
      <c r="T61" s="120">
        <f t="shared" si="6"/>
        <v>39.4240127356215</v>
      </c>
      <c r="U61" s="120">
        <f t="shared" si="7"/>
        <v>38.944797944597</v>
      </c>
      <c r="V61" s="120">
        <f t="shared" si="9"/>
        <v>23.0875441524371</v>
      </c>
    </row>
    <row r="62" spans="1:22">
      <c r="A62" s="106" t="s">
        <v>120</v>
      </c>
      <c r="B62" s="106">
        <v>2009</v>
      </c>
      <c r="C62" s="107">
        <v>625.2</v>
      </c>
      <c r="D62" s="110">
        <v>1.00454541378711</v>
      </c>
      <c r="E62" s="107">
        <v>111.5755</v>
      </c>
      <c r="F62" s="107">
        <v>90.7389</v>
      </c>
      <c r="G62" s="108"/>
      <c r="H62" s="106">
        <v>64.86</v>
      </c>
      <c r="I62" s="108">
        <v>16.8098</v>
      </c>
      <c r="J62" s="108">
        <v>38.9831</v>
      </c>
      <c r="K62" s="108">
        <v>9.2733</v>
      </c>
      <c r="L62" s="108">
        <v>4.5016</v>
      </c>
      <c r="M62" s="108">
        <f t="shared" si="2"/>
        <v>0.178463691618682</v>
      </c>
      <c r="N62" s="113">
        <f t="shared" si="3"/>
        <v>0.177656170810515</v>
      </c>
      <c r="O62" s="114">
        <f t="shared" si="0"/>
        <v>0.81325111695668</v>
      </c>
      <c r="P62" s="114">
        <f t="shared" si="1"/>
        <v>0.766681103694226</v>
      </c>
      <c r="Q62" s="114">
        <f t="shared" si="4"/>
        <v>0.58131041312833</v>
      </c>
      <c r="R62" s="120">
        <f t="shared" si="12"/>
        <v>9.1012773442445</v>
      </c>
      <c r="S62" s="120">
        <f t="shared" si="11"/>
        <v>56.9899126484188</v>
      </c>
      <c r="T62" s="120">
        <f t="shared" si="6"/>
        <v>49.9567171258094</v>
      </c>
      <c r="U62" s="120">
        <f t="shared" si="7"/>
        <v>33.159842902659</v>
      </c>
      <c r="V62" s="120">
        <f t="shared" si="9"/>
        <v>25.1704049390773</v>
      </c>
    </row>
    <row r="63" spans="1:22">
      <c r="A63" s="106" t="s">
        <v>121</v>
      </c>
      <c r="B63" s="106">
        <v>2009</v>
      </c>
      <c r="C63" s="107">
        <v>2158.63</v>
      </c>
      <c r="D63" s="110">
        <v>0.945821030404748</v>
      </c>
      <c r="E63" s="107">
        <v>388.7848</v>
      </c>
      <c r="F63" s="107">
        <v>301.1283</v>
      </c>
      <c r="G63" s="108"/>
      <c r="H63" s="106">
        <v>58.77</v>
      </c>
      <c r="I63" s="108">
        <v>57.6267</v>
      </c>
      <c r="J63" s="108">
        <v>112.3708</v>
      </c>
      <c r="K63" s="108">
        <v>28.0564</v>
      </c>
      <c r="L63" s="108">
        <v>20.2029</v>
      </c>
      <c r="M63" s="108">
        <f t="shared" si="2"/>
        <v>0.180107197620713</v>
      </c>
      <c r="N63" s="113">
        <f t="shared" si="3"/>
        <v>0.190424183678427</v>
      </c>
      <c r="O63" s="114">
        <f t="shared" si="0"/>
        <v>0.774537224706316</v>
      </c>
      <c r="P63" s="114">
        <f t="shared" si="1"/>
        <v>0.724796706254444</v>
      </c>
      <c r="Q63" s="114">
        <f t="shared" si="4"/>
        <v>0.151163317084413</v>
      </c>
      <c r="R63" s="120">
        <f t="shared" si="12"/>
        <v>10.3570204938548</v>
      </c>
      <c r="S63" s="120">
        <f t="shared" si="11"/>
        <v>46.1170233163281</v>
      </c>
      <c r="T63" s="120">
        <f t="shared" si="6"/>
        <v>30.4066300309652</v>
      </c>
      <c r="U63" s="120">
        <f t="shared" si="7"/>
        <v>86.8940420391564</v>
      </c>
      <c r="V63" s="120">
        <f t="shared" si="9"/>
        <v>27.1676841665907</v>
      </c>
    </row>
    <row r="64" spans="1:22">
      <c r="A64" s="106" t="s">
        <v>91</v>
      </c>
      <c r="B64" s="106">
        <v>2010</v>
      </c>
      <c r="C64" s="107">
        <v>1961.9</v>
      </c>
      <c r="D64" s="110">
        <v>1.04464953507245</v>
      </c>
      <c r="E64" s="107">
        <v>2353.9301</v>
      </c>
      <c r="F64" s="107">
        <v>2251.5896</v>
      </c>
      <c r="G64" s="108"/>
      <c r="H64" s="106">
        <v>1318.87</v>
      </c>
      <c r="I64" s="108">
        <v>210.0089</v>
      </c>
      <c r="J64" s="108">
        <v>855.4046</v>
      </c>
      <c r="K64" s="108">
        <v>513.0941</v>
      </c>
      <c r="L64" s="108">
        <v>215.3282</v>
      </c>
      <c r="M64" s="108">
        <f t="shared" si="2"/>
        <v>1.19982165247974</v>
      </c>
      <c r="N64" s="113">
        <f t="shared" si="3"/>
        <v>1.14853988079029</v>
      </c>
      <c r="O64" s="114">
        <f t="shared" si="0"/>
        <v>0.956523560321523</v>
      </c>
      <c r="P64" s="114">
        <f t="shared" si="1"/>
        <v>0.796697497625678</v>
      </c>
      <c r="Q64" s="114">
        <f t="shared" si="4"/>
        <v>0.560284266724827</v>
      </c>
      <c r="R64" s="120">
        <f t="shared" si="12"/>
        <v>104.588380974858</v>
      </c>
      <c r="S64" s="120">
        <f t="shared" si="11"/>
        <v>97.2283214079912</v>
      </c>
      <c r="T64" s="120">
        <f t="shared" si="6"/>
        <v>63.9672592728395</v>
      </c>
      <c r="U64" s="120">
        <f t="shared" si="7"/>
        <v>35.7864400558422</v>
      </c>
      <c r="V64" s="120">
        <f t="shared" si="9"/>
        <v>92.174062799381</v>
      </c>
    </row>
    <row r="65" spans="1:22">
      <c r="A65" s="106" t="s">
        <v>92</v>
      </c>
      <c r="B65" s="106">
        <v>2010</v>
      </c>
      <c r="C65" s="107">
        <v>1299.29</v>
      </c>
      <c r="D65" s="110">
        <v>1.00378717424025</v>
      </c>
      <c r="E65" s="107">
        <v>1068.8093</v>
      </c>
      <c r="F65" s="107">
        <v>776.6475</v>
      </c>
      <c r="G65" s="108"/>
      <c r="H65" s="106">
        <v>852.96</v>
      </c>
      <c r="I65" s="108">
        <v>119.1975</v>
      </c>
      <c r="J65" s="108">
        <v>283.8717</v>
      </c>
      <c r="K65" s="108">
        <v>125.8896</v>
      </c>
      <c r="L65" s="108">
        <v>42.962</v>
      </c>
      <c r="M65" s="108">
        <f t="shared" si="2"/>
        <v>0.822610271763809</v>
      </c>
      <c r="N65" s="113">
        <f t="shared" si="3"/>
        <v>0.819506657261714</v>
      </c>
      <c r="O65" s="114">
        <f t="shared" si="0"/>
        <v>0.726647400990991</v>
      </c>
      <c r="P65" s="114">
        <f t="shared" si="1"/>
        <v>0.736396885330861</v>
      </c>
      <c r="Q65" s="114">
        <f t="shared" si="4"/>
        <v>0.798046948131907</v>
      </c>
      <c r="R65" s="120">
        <f t="shared" si="12"/>
        <v>72.2277293437349</v>
      </c>
      <c r="S65" s="120">
        <f t="shared" si="11"/>
        <v>32.6670516621561</v>
      </c>
      <c r="T65" s="120">
        <f t="shared" si="6"/>
        <v>35.8211644428736</v>
      </c>
      <c r="U65" s="120">
        <f t="shared" si="7"/>
        <v>6.08500213505427</v>
      </c>
      <c r="V65" s="120">
        <f t="shared" si="9"/>
        <v>54.060664596465</v>
      </c>
    </row>
    <row r="66" spans="1:22">
      <c r="A66" s="106" t="s">
        <v>93</v>
      </c>
      <c r="B66" s="106">
        <v>2010</v>
      </c>
      <c r="C66" s="107">
        <v>7193.6</v>
      </c>
      <c r="D66" s="110">
        <v>1.03199511577279</v>
      </c>
      <c r="E66" s="107">
        <v>1331.8547</v>
      </c>
      <c r="F66" s="107">
        <v>1074.0428</v>
      </c>
      <c r="G66" s="108">
        <v>913.14</v>
      </c>
      <c r="H66" s="106">
        <v>1076.32</v>
      </c>
      <c r="I66" s="108">
        <v>203.8448</v>
      </c>
      <c r="J66" s="108">
        <v>362.6471</v>
      </c>
      <c r="K66" s="108">
        <v>145.9251</v>
      </c>
      <c r="L66" s="108">
        <v>47.0497</v>
      </c>
      <c r="M66" s="108">
        <f t="shared" si="2"/>
        <v>0.185144392237544</v>
      </c>
      <c r="N66" s="113">
        <f t="shared" si="3"/>
        <v>0.179404329931254</v>
      </c>
      <c r="O66" s="114">
        <f t="shared" ref="O66:O129" si="13">F66/E66</f>
        <v>0.806426406724397</v>
      </c>
      <c r="P66" s="114">
        <f t="shared" ref="P66:P129" si="14">(I66+K66+L66+J66)/F66</f>
        <v>0.707110275307465</v>
      </c>
      <c r="Q66" s="114">
        <f t="shared" si="4"/>
        <v>0.808136202845551</v>
      </c>
      <c r="R66" s="120">
        <f t="shared" si="12"/>
        <v>9.27321003753104</v>
      </c>
      <c r="S66" s="120">
        <f t="shared" si="11"/>
        <v>55.0731764391193</v>
      </c>
      <c r="T66" s="120">
        <f t="shared" si="6"/>
        <v>22.1512584237334</v>
      </c>
      <c r="U66" s="120">
        <f t="shared" si="7"/>
        <v>4.82464718460169</v>
      </c>
      <c r="V66" s="120">
        <f t="shared" si="9"/>
        <v>19.276151871176</v>
      </c>
    </row>
    <row r="67" spans="1:22">
      <c r="A67" s="106" t="s">
        <v>94</v>
      </c>
      <c r="B67" s="106">
        <v>2010</v>
      </c>
      <c r="C67" s="107">
        <v>3574.11</v>
      </c>
      <c r="D67" s="110">
        <v>1.04767362223099</v>
      </c>
      <c r="E67" s="107">
        <v>969.6652</v>
      </c>
      <c r="F67" s="107">
        <v>692.706</v>
      </c>
      <c r="G67" s="108"/>
      <c r="H67" s="106">
        <v>265.95</v>
      </c>
      <c r="I67" s="108">
        <v>198.2571</v>
      </c>
      <c r="J67" s="108">
        <v>191.9052</v>
      </c>
      <c r="K67" s="108">
        <v>117.7458</v>
      </c>
      <c r="L67" s="108">
        <v>31.9518</v>
      </c>
      <c r="M67" s="108">
        <f t="shared" ref="M67:M130" si="15">E67/C67</f>
        <v>0.271302562036423</v>
      </c>
      <c r="N67" s="113">
        <f t="shared" ref="N67:N130" si="16">(E67/C67)/D67</f>
        <v>0.25895713729882</v>
      </c>
      <c r="O67" s="114">
        <f t="shared" si="13"/>
        <v>0.714376467259009</v>
      </c>
      <c r="P67" s="114">
        <f t="shared" si="14"/>
        <v>0.779349247732804</v>
      </c>
      <c r="Q67" s="114">
        <f t="shared" ref="Q67:Q130" si="17">H67/E67</f>
        <v>0.274269923268361</v>
      </c>
      <c r="R67" s="120">
        <f t="shared" si="12"/>
        <v>17.0972852415236</v>
      </c>
      <c r="S67" s="120">
        <f t="shared" si="11"/>
        <v>29.2207305429458</v>
      </c>
      <c r="T67" s="120">
        <f t="shared" ref="T67:T130" si="18">(P67-$P$7)/($P$27-$P$7)*100</f>
        <v>55.8697380697136</v>
      </c>
      <c r="U67" s="120">
        <f t="shared" ref="U67:U130" si="19">($Q$22-Q67)/($Q$22-$Q$30)*100</f>
        <v>71.5155007156292</v>
      </c>
      <c r="V67" s="120">
        <f t="shared" si="9"/>
        <v>28.8410411320376</v>
      </c>
    </row>
    <row r="68" spans="1:22">
      <c r="A68" s="106" t="s">
        <v>95</v>
      </c>
      <c r="B68" s="106">
        <v>2010</v>
      </c>
      <c r="C68" s="107">
        <v>2472.18</v>
      </c>
      <c r="D68" s="110">
        <v>1.02189953197728</v>
      </c>
      <c r="E68" s="107">
        <v>1069.9776</v>
      </c>
      <c r="F68" s="107">
        <v>752.8129</v>
      </c>
      <c r="G68" s="108"/>
      <c r="H68" s="106">
        <v>487.98</v>
      </c>
      <c r="I68" s="108">
        <v>135.9517</v>
      </c>
      <c r="J68" s="108">
        <v>234.5705</v>
      </c>
      <c r="K68" s="108">
        <v>101.266</v>
      </c>
      <c r="L68" s="108">
        <v>39.3408</v>
      </c>
      <c r="M68" s="108">
        <f t="shared" si="15"/>
        <v>0.43280731985535</v>
      </c>
      <c r="N68" s="113">
        <f t="shared" si="16"/>
        <v>0.423532163693146</v>
      </c>
      <c r="O68" s="114">
        <f t="shared" si="13"/>
        <v>0.703578187057374</v>
      </c>
      <c r="P68" s="114">
        <f t="shared" si="14"/>
        <v>0.678958875439037</v>
      </c>
      <c r="Q68" s="114">
        <f t="shared" si="17"/>
        <v>0.456065622308355</v>
      </c>
      <c r="R68" s="120">
        <f t="shared" si="12"/>
        <v>33.2833561775096</v>
      </c>
      <c r="S68" s="120">
        <f t="shared" si="11"/>
        <v>26.1880076937424</v>
      </c>
      <c r="T68" s="120">
        <f t="shared" si="18"/>
        <v>9.01122650466835</v>
      </c>
      <c r="U68" s="120">
        <f t="shared" si="19"/>
        <v>48.8054873638793</v>
      </c>
      <c r="V68" s="120">
        <f t="shared" si="9"/>
        <v>30.989286632109</v>
      </c>
    </row>
    <row r="69" spans="1:22">
      <c r="A69" s="106" t="s">
        <v>96</v>
      </c>
      <c r="B69" s="106">
        <v>2010</v>
      </c>
      <c r="C69" s="107">
        <v>4375</v>
      </c>
      <c r="D69" s="110">
        <v>1.04547910518338</v>
      </c>
      <c r="E69" s="107">
        <v>2004.8352</v>
      </c>
      <c r="F69" s="107">
        <v>1516.653</v>
      </c>
      <c r="G69" s="108"/>
      <c r="H69" s="106">
        <v>1916.7</v>
      </c>
      <c r="I69" s="108">
        <v>188.8415</v>
      </c>
      <c r="J69" s="108">
        <v>453.7483</v>
      </c>
      <c r="K69" s="108">
        <v>174.055</v>
      </c>
      <c r="L69" s="108">
        <v>64.2029</v>
      </c>
      <c r="M69" s="108">
        <f t="shared" si="15"/>
        <v>0.458248045714286</v>
      </c>
      <c r="N69" s="113">
        <f t="shared" si="16"/>
        <v>0.438313920806583</v>
      </c>
      <c r="O69" s="114">
        <f t="shared" si="13"/>
        <v>0.756497591422976</v>
      </c>
      <c r="P69" s="114">
        <f t="shared" si="14"/>
        <v>0.580783936734375</v>
      </c>
      <c r="Q69" s="114">
        <f t="shared" si="17"/>
        <v>0.956038680885092</v>
      </c>
      <c r="R69" s="120">
        <f t="shared" si="12"/>
        <v>34.7371525063849</v>
      </c>
      <c r="S69" s="120">
        <f t="shared" si="11"/>
        <v>41.050549115987</v>
      </c>
      <c r="T69" s="120">
        <f t="shared" si="18"/>
        <v>-36.8132026271239</v>
      </c>
      <c r="U69" s="120">
        <f t="shared" si="19"/>
        <v>-13.6514073577885</v>
      </c>
      <c r="V69" s="120">
        <f t="shared" si="9"/>
        <v>24.0059403285371</v>
      </c>
    </row>
    <row r="70" spans="1:22">
      <c r="A70" s="106" t="s">
        <v>97</v>
      </c>
      <c r="B70" s="106">
        <v>2010</v>
      </c>
      <c r="C70" s="107">
        <v>2746.6</v>
      </c>
      <c r="D70" s="110">
        <v>1.04334943644819</v>
      </c>
      <c r="E70" s="107">
        <v>602.4092</v>
      </c>
      <c r="F70" s="107">
        <v>439.3099</v>
      </c>
      <c r="G70" s="108"/>
      <c r="H70" s="106">
        <v>406.22</v>
      </c>
      <c r="I70" s="108">
        <v>78.1492</v>
      </c>
      <c r="J70" s="108">
        <v>145.9685</v>
      </c>
      <c r="K70" s="108">
        <v>60.8217</v>
      </c>
      <c r="L70" s="108">
        <v>23.3947</v>
      </c>
      <c r="M70" s="108">
        <f t="shared" si="15"/>
        <v>0.219329061384985</v>
      </c>
      <c r="N70" s="113">
        <f t="shared" si="16"/>
        <v>0.210216303112822</v>
      </c>
      <c r="O70" s="114">
        <f t="shared" si="13"/>
        <v>0.729254964897614</v>
      </c>
      <c r="P70" s="114">
        <f t="shared" si="14"/>
        <v>0.701860121977675</v>
      </c>
      <c r="Q70" s="114">
        <f t="shared" si="17"/>
        <v>0.674325690909103</v>
      </c>
      <c r="R70" s="120">
        <f t="shared" si="12"/>
        <v>12.303589521716</v>
      </c>
      <c r="S70" s="120">
        <f t="shared" si="11"/>
        <v>33.3993922286825</v>
      </c>
      <c r="T70" s="120">
        <f t="shared" si="18"/>
        <v>19.700681093446</v>
      </c>
      <c r="U70" s="120">
        <f t="shared" si="19"/>
        <v>21.5403259862915</v>
      </c>
      <c r="V70" s="120">
        <f t="shared" si="9"/>
        <v>18.1861328667399</v>
      </c>
    </row>
    <row r="71" spans="1:22">
      <c r="A71" s="106" t="s">
        <v>98</v>
      </c>
      <c r="B71" s="106">
        <v>2010</v>
      </c>
      <c r="C71" s="107">
        <v>3833.35</v>
      </c>
      <c r="D71" s="110">
        <v>0.993302815429621</v>
      </c>
      <c r="E71" s="107">
        <v>755.5788</v>
      </c>
      <c r="F71" s="107">
        <v>556.9664</v>
      </c>
      <c r="G71" s="108"/>
      <c r="H71" s="106">
        <v>356.43</v>
      </c>
      <c r="I71" s="108">
        <v>123.5226</v>
      </c>
      <c r="J71" s="108">
        <v>165.7993</v>
      </c>
      <c r="K71" s="108">
        <v>61.5951</v>
      </c>
      <c r="L71" s="108">
        <v>25.0728</v>
      </c>
      <c r="M71" s="108">
        <f t="shared" si="15"/>
        <v>0.197106656058017</v>
      </c>
      <c r="N71" s="113">
        <f t="shared" si="16"/>
        <v>0.198435616003731</v>
      </c>
      <c r="O71" s="114">
        <f t="shared" si="13"/>
        <v>0.737138733908363</v>
      </c>
      <c r="P71" s="114">
        <f t="shared" si="14"/>
        <v>0.675067293107807</v>
      </c>
      <c r="Q71" s="114">
        <f t="shared" si="17"/>
        <v>0.471731075567499</v>
      </c>
      <c r="R71" s="120">
        <f t="shared" si="12"/>
        <v>11.1449505629378</v>
      </c>
      <c r="S71" s="120">
        <f t="shared" si="11"/>
        <v>35.6135676316434</v>
      </c>
      <c r="T71" s="120">
        <f t="shared" si="18"/>
        <v>7.19477985238732</v>
      </c>
      <c r="U71" s="120">
        <f t="shared" si="19"/>
        <v>46.8485507886191</v>
      </c>
      <c r="V71" s="120">
        <f t="shared" ref="V71:V134" si="20">R71*0.6+S71*0.2+T71*0.1+U71*0.1</f>
        <v>19.214016928192</v>
      </c>
    </row>
    <row r="72" spans="1:22">
      <c r="A72" s="106" t="s">
        <v>99</v>
      </c>
      <c r="B72" s="106">
        <v>2010</v>
      </c>
      <c r="C72" s="107">
        <v>2302.66</v>
      </c>
      <c r="D72" s="110">
        <v>1.02229456740697</v>
      </c>
      <c r="E72" s="107">
        <v>2873.584</v>
      </c>
      <c r="F72" s="107">
        <v>2707.802</v>
      </c>
      <c r="G72" s="108">
        <v>1943.2</v>
      </c>
      <c r="H72" s="106">
        <v>880.09</v>
      </c>
      <c r="I72" s="108">
        <v>388.6232</v>
      </c>
      <c r="J72" s="108">
        <v>933.9137</v>
      </c>
      <c r="K72" s="108">
        <v>606.0517</v>
      </c>
      <c r="L72" s="108">
        <v>261.2028</v>
      </c>
      <c r="M72" s="108">
        <f t="shared" si="15"/>
        <v>1.24794107684157</v>
      </c>
      <c r="N72" s="113">
        <f t="shared" si="16"/>
        <v>1.22072552924442</v>
      </c>
      <c r="O72" s="114">
        <f t="shared" si="13"/>
        <v>0.94230828122651</v>
      </c>
      <c r="P72" s="114">
        <f t="shared" si="14"/>
        <v>0.808697016990164</v>
      </c>
      <c r="Q72" s="114">
        <f t="shared" si="17"/>
        <v>0.306269105061832</v>
      </c>
      <c r="R72" s="120">
        <f t="shared" si="12"/>
        <v>111.687890858205</v>
      </c>
      <c r="S72" s="120">
        <f t="shared" si="11"/>
        <v>93.2359262381822</v>
      </c>
      <c r="T72" s="120">
        <f t="shared" si="18"/>
        <v>69.5681909565113</v>
      </c>
      <c r="U72" s="120">
        <f t="shared" si="19"/>
        <v>67.5181462698844</v>
      </c>
      <c r="V72" s="120">
        <f t="shared" si="20"/>
        <v>99.3685534851993</v>
      </c>
    </row>
    <row r="73" spans="1:22">
      <c r="A73" s="106" t="s">
        <v>100</v>
      </c>
      <c r="B73" s="106">
        <v>2010</v>
      </c>
      <c r="C73" s="107">
        <v>7869.34</v>
      </c>
      <c r="D73" s="110">
        <v>1.05552409783413</v>
      </c>
      <c r="E73" s="107">
        <v>4079.8595</v>
      </c>
      <c r="F73" s="107">
        <v>3312.606</v>
      </c>
      <c r="G73" s="108"/>
      <c r="H73" s="106">
        <v>3821.81</v>
      </c>
      <c r="I73" s="108">
        <v>562.597</v>
      </c>
      <c r="J73" s="108">
        <v>1023.9168</v>
      </c>
      <c r="K73" s="108">
        <v>554.4269</v>
      </c>
      <c r="L73" s="108">
        <v>180.9428</v>
      </c>
      <c r="M73" s="108">
        <f t="shared" si="15"/>
        <v>0.518450022492356</v>
      </c>
      <c r="N73" s="113">
        <f t="shared" si="16"/>
        <v>0.491177817310077</v>
      </c>
      <c r="O73" s="114">
        <f t="shared" si="13"/>
        <v>0.811941195524013</v>
      </c>
      <c r="P73" s="114">
        <f t="shared" si="14"/>
        <v>0.700923532711104</v>
      </c>
      <c r="Q73" s="114">
        <f t="shared" si="17"/>
        <v>0.936750395448667</v>
      </c>
      <c r="R73" s="120">
        <f t="shared" si="12"/>
        <v>39.936354338551</v>
      </c>
      <c r="S73" s="120">
        <f t="shared" si="11"/>
        <v>56.6220180776788</v>
      </c>
      <c r="T73" s="120">
        <f t="shared" si="18"/>
        <v>19.2635158755418</v>
      </c>
      <c r="U73" s="120">
        <f t="shared" si="19"/>
        <v>-11.2419047011981</v>
      </c>
      <c r="V73" s="120">
        <f t="shared" si="20"/>
        <v>36.0883773361008</v>
      </c>
    </row>
    <row r="74" spans="1:22">
      <c r="A74" s="106" t="s">
        <v>101</v>
      </c>
      <c r="B74" s="106">
        <v>2010</v>
      </c>
      <c r="C74" s="107">
        <v>5446.51</v>
      </c>
      <c r="D74" s="110">
        <v>1.05995467954955</v>
      </c>
      <c r="E74" s="107">
        <v>2608.4655</v>
      </c>
      <c r="F74" s="107">
        <v>2464.9571</v>
      </c>
      <c r="G74" s="108"/>
      <c r="H74" s="106">
        <v>3640.02</v>
      </c>
      <c r="I74" s="108">
        <v>398.8233</v>
      </c>
      <c r="J74" s="108">
        <v>816.6778</v>
      </c>
      <c r="K74" s="108">
        <v>374.1279</v>
      </c>
      <c r="L74" s="108">
        <v>151.0831</v>
      </c>
      <c r="M74" s="108">
        <f t="shared" si="15"/>
        <v>0.4789242101823</v>
      </c>
      <c r="N74" s="113">
        <f t="shared" si="16"/>
        <v>0.45183461087773</v>
      </c>
      <c r="O74" s="114">
        <f t="shared" si="13"/>
        <v>0.944983592844145</v>
      </c>
      <c r="P74" s="114">
        <f t="shared" si="14"/>
        <v>0.706183527494251</v>
      </c>
      <c r="Q74" s="114">
        <f t="shared" si="17"/>
        <v>1.39546411482153</v>
      </c>
      <c r="R74" s="120">
        <f t="shared" si="12"/>
        <v>36.0669219944401</v>
      </c>
      <c r="S74" s="120">
        <f t="shared" si="11"/>
        <v>93.9872939115561</v>
      </c>
      <c r="T74" s="120">
        <f t="shared" si="18"/>
        <v>21.7186868321444</v>
      </c>
      <c r="U74" s="120">
        <f t="shared" si="19"/>
        <v>-68.5446612933482</v>
      </c>
      <c r="V74" s="120">
        <f t="shared" si="20"/>
        <v>35.7550145328549</v>
      </c>
    </row>
    <row r="75" spans="1:22">
      <c r="A75" s="106" t="s">
        <v>102</v>
      </c>
      <c r="B75" s="106">
        <v>2010</v>
      </c>
      <c r="C75" s="107">
        <v>5956.7</v>
      </c>
      <c r="D75" s="110">
        <v>1.0791744254397</v>
      </c>
      <c r="E75" s="107">
        <v>1149.3952</v>
      </c>
      <c r="F75" s="107">
        <v>866.5517</v>
      </c>
      <c r="G75" s="108"/>
      <c r="H75" s="106">
        <v>1092.93</v>
      </c>
      <c r="I75" s="108">
        <v>129.4839</v>
      </c>
      <c r="J75" s="108">
        <v>291.93</v>
      </c>
      <c r="K75" s="108">
        <v>106.5948</v>
      </c>
      <c r="L75" s="108">
        <v>31.9746</v>
      </c>
      <c r="M75" s="108">
        <f t="shared" si="15"/>
        <v>0.192958382997297</v>
      </c>
      <c r="N75" s="113">
        <f t="shared" si="16"/>
        <v>0.178801849310576</v>
      </c>
      <c r="O75" s="114">
        <f t="shared" si="13"/>
        <v>0.753919713602423</v>
      </c>
      <c r="P75" s="114">
        <f t="shared" si="14"/>
        <v>0.646220300531405</v>
      </c>
      <c r="Q75" s="114">
        <f t="shared" si="17"/>
        <v>0.950873990077564</v>
      </c>
      <c r="R75" s="120">
        <f t="shared" si="12"/>
        <v>9.21395563984082</v>
      </c>
      <c r="S75" s="120">
        <f t="shared" si="11"/>
        <v>40.3265459578117</v>
      </c>
      <c r="T75" s="120">
        <f t="shared" si="18"/>
        <v>-6.26992900736863</v>
      </c>
      <c r="U75" s="120">
        <f t="shared" si="19"/>
        <v>-13.006231493805</v>
      </c>
      <c r="V75" s="120">
        <f t="shared" si="20"/>
        <v>11.6660665253495</v>
      </c>
    </row>
    <row r="76" spans="1:22">
      <c r="A76" s="106" t="s">
        <v>103</v>
      </c>
      <c r="B76" s="106">
        <v>2010</v>
      </c>
      <c r="C76" s="107">
        <v>3693</v>
      </c>
      <c r="D76" s="110">
        <v>1.0645377820368</v>
      </c>
      <c r="E76" s="107">
        <v>1151.4923</v>
      </c>
      <c r="F76" s="107">
        <v>966.0899</v>
      </c>
      <c r="G76" s="108"/>
      <c r="H76" s="106">
        <v>1138.42</v>
      </c>
      <c r="I76" s="108">
        <v>141.1033</v>
      </c>
      <c r="J76" s="108">
        <v>319.7</v>
      </c>
      <c r="K76" s="108">
        <v>156.9118</v>
      </c>
      <c r="L76" s="108">
        <v>56.3374</v>
      </c>
      <c r="M76" s="108">
        <f t="shared" si="15"/>
        <v>0.311804034660168</v>
      </c>
      <c r="N76" s="113">
        <f t="shared" si="16"/>
        <v>0.292900862629401</v>
      </c>
      <c r="O76" s="114">
        <f t="shared" si="13"/>
        <v>0.838989457419733</v>
      </c>
      <c r="P76" s="114">
        <f t="shared" si="14"/>
        <v>0.697711983118755</v>
      </c>
      <c r="Q76" s="114">
        <f t="shared" si="17"/>
        <v>0.988647514186591</v>
      </c>
      <c r="R76" s="120">
        <f t="shared" si="12"/>
        <v>20.4356747777099</v>
      </c>
      <c r="S76" s="120">
        <f t="shared" si="11"/>
        <v>64.2185871933767</v>
      </c>
      <c r="T76" s="120">
        <f t="shared" si="18"/>
        <v>17.7644833460636</v>
      </c>
      <c r="U76" s="120">
        <f t="shared" si="19"/>
        <v>-17.7249197872498</v>
      </c>
      <c r="V76" s="120">
        <f t="shared" si="20"/>
        <v>25.1090786611827</v>
      </c>
    </row>
    <row r="77" spans="1:22">
      <c r="A77" s="106" t="s">
        <v>104</v>
      </c>
      <c r="B77" s="106">
        <v>2010</v>
      </c>
      <c r="C77" s="107">
        <v>4462.2489</v>
      </c>
      <c r="D77" s="110">
        <v>1.05153578441491</v>
      </c>
      <c r="E77" s="107">
        <v>778.0922</v>
      </c>
      <c r="F77" s="107">
        <v>585.1073</v>
      </c>
      <c r="G77" s="108"/>
      <c r="H77" s="106">
        <v>602.72</v>
      </c>
      <c r="I77" s="108">
        <v>84.7892</v>
      </c>
      <c r="J77" s="108">
        <v>204.3822</v>
      </c>
      <c r="K77" s="108">
        <v>63.7192</v>
      </c>
      <c r="L77" s="108">
        <v>20.2683</v>
      </c>
      <c r="M77" s="108">
        <f t="shared" si="15"/>
        <v>0.174372209492841</v>
      </c>
      <c r="N77" s="113">
        <f t="shared" si="16"/>
        <v>0.165826224915269</v>
      </c>
      <c r="O77" s="114">
        <f t="shared" si="13"/>
        <v>0.751976822284043</v>
      </c>
      <c r="P77" s="114">
        <f t="shared" si="14"/>
        <v>0.637761484090183</v>
      </c>
      <c r="Q77" s="114">
        <f t="shared" si="17"/>
        <v>0.77461257162069</v>
      </c>
      <c r="R77" s="120">
        <f t="shared" si="12"/>
        <v>7.93779374880198</v>
      </c>
      <c r="S77" s="120">
        <f t="shared" si="11"/>
        <v>39.7808802791346</v>
      </c>
      <c r="T77" s="120">
        <f t="shared" si="18"/>
        <v>-10.2181915646358</v>
      </c>
      <c r="U77" s="120">
        <f t="shared" si="19"/>
        <v>9.01243664681687</v>
      </c>
      <c r="V77" s="120">
        <f t="shared" si="20"/>
        <v>12.5982768133262</v>
      </c>
    </row>
    <row r="78" spans="1:22">
      <c r="A78" s="106" t="s">
        <v>105</v>
      </c>
      <c r="B78" s="106">
        <v>2010</v>
      </c>
      <c r="C78" s="107">
        <v>9587.87</v>
      </c>
      <c r="D78" s="110">
        <v>1.00497231659481</v>
      </c>
      <c r="E78" s="107">
        <v>2749.3842</v>
      </c>
      <c r="F78" s="107">
        <v>2149.8997</v>
      </c>
      <c r="G78" s="108"/>
      <c r="H78" s="106">
        <v>2544.35</v>
      </c>
      <c r="I78" s="108">
        <v>378.2348</v>
      </c>
      <c r="J78" s="108">
        <v>631.5107</v>
      </c>
      <c r="K78" s="108">
        <v>293.2223</v>
      </c>
      <c r="L78" s="108">
        <v>81.0098</v>
      </c>
      <c r="M78" s="108">
        <f t="shared" si="15"/>
        <v>0.286756516306541</v>
      </c>
      <c r="N78" s="113">
        <f t="shared" si="16"/>
        <v>0.285337726792486</v>
      </c>
      <c r="O78" s="114">
        <f t="shared" si="13"/>
        <v>0.781956810546885</v>
      </c>
      <c r="P78" s="114">
        <f t="shared" si="14"/>
        <v>0.643740542872768</v>
      </c>
      <c r="Q78" s="114">
        <f t="shared" si="17"/>
        <v>0.925425409806312</v>
      </c>
      <c r="R78" s="120">
        <f t="shared" si="12"/>
        <v>19.6918349872092</v>
      </c>
      <c r="S78" s="120">
        <f t="shared" si="11"/>
        <v>48.2008317645397</v>
      </c>
      <c r="T78" s="120">
        <f t="shared" si="18"/>
        <v>-7.42738813687316</v>
      </c>
      <c r="U78" s="120">
        <f t="shared" si="19"/>
        <v>-9.82718159991244</v>
      </c>
      <c r="V78" s="120">
        <f t="shared" si="20"/>
        <v>19.7298103715549</v>
      </c>
    </row>
    <row r="79" spans="1:22">
      <c r="A79" s="106" t="s">
        <v>106</v>
      </c>
      <c r="B79" s="106">
        <v>2010</v>
      </c>
      <c r="C79" s="107">
        <v>9405.47</v>
      </c>
      <c r="D79" s="110">
        <v>1.02722337531915</v>
      </c>
      <c r="E79" s="107">
        <v>1381.3178</v>
      </c>
      <c r="F79" s="107">
        <v>1016.5461</v>
      </c>
      <c r="G79" s="108"/>
      <c r="H79" s="106">
        <v>651.35</v>
      </c>
      <c r="I79" s="108">
        <v>155.7872</v>
      </c>
      <c r="J79" s="108">
        <v>319.3403</v>
      </c>
      <c r="K79" s="108">
        <v>136.6251</v>
      </c>
      <c r="L79" s="108">
        <v>40.2944</v>
      </c>
      <c r="M79" s="108">
        <f t="shared" si="15"/>
        <v>0.14686324022085</v>
      </c>
      <c r="N79" s="113">
        <f t="shared" si="16"/>
        <v>0.142971084721686</v>
      </c>
      <c r="O79" s="114">
        <f t="shared" si="13"/>
        <v>0.735924853788172</v>
      </c>
      <c r="P79" s="114">
        <f t="shared" si="14"/>
        <v>0.641433772654285</v>
      </c>
      <c r="Q79" s="114">
        <f t="shared" si="17"/>
        <v>0.471542464739106</v>
      </c>
      <c r="R79" s="120">
        <f t="shared" si="12"/>
        <v>5.68997445002892</v>
      </c>
      <c r="S79" s="120">
        <f t="shared" si="11"/>
        <v>35.2726464934664</v>
      </c>
      <c r="T79" s="120">
        <f t="shared" si="18"/>
        <v>-8.50410312946597</v>
      </c>
      <c r="U79" s="120">
        <f t="shared" si="19"/>
        <v>46.8721121514769</v>
      </c>
      <c r="V79" s="120">
        <f t="shared" si="20"/>
        <v>14.3053148709117</v>
      </c>
    </row>
    <row r="80" spans="1:22">
      <c r="A80" s="106" t="s">
        <v>107</v>
      </c>
      <c r="B80" s="106">
        <v>2010</v>
      </c>
      <c r="C80" s="107">
        <v>5727.9143</v>
      </c>
      <c r="D80" s="110">
        <v>1.0817198695933</v>
      </c>
      <c r="E80" s="107">
        <v>1011.2314</v>
      </c>
      <c r="F80" s="107">
        <v>777.9599</v>
      </c>
      <c r="G80" s="109"/>
      <c r="H80" s="106">
        <v>765.88</v>
      </c>
      <c r="I80" s="108">
        <v>125.5729</v>
      </c>
      <c r="J80" s="108">
        <v>249.4944</v>
      </c>
      <c r="K80" s="108">
        <v>106.911</v>
      </c>
      <c r="L80" s="108">
        <v>34.4083</v>
      </c>
      <c r="M80" s="108">
        <f t="shared" si="15"/>
        <v>0.176544436078591</v>
      </c>
      <c r="N80" s="113">
        <f t="shared" si="16"/>
        <v>0.163207167623692</v>
      </c>
      <c r="O80" s="114">
        <f t="shared" si="13"/>
        <v>0.769319366467457</v>
      </c>
      <c r="P80" s="114">
        <f t="shared" si="14"/>
        <v>0.663770202037406</v>
      </c>
      <c r="Q80" s="114">
        <f t="shared" si="17"/>
        <v>0.757373633769679</v>
      </c>
      <c r="R80" s="120">
        <f t="shared" si="12"/>
        <v>7.68020760079604</v>
      </c>
      <c r="S80" s="120">
        <f t="shared" si="11"/>
        <v>44.651575336705</v>
      </c>
      <c r="T80" s="120">
        <f t="shared" si="18"/>
        <v>1.92171570810166</v>
      </c>
      <c r="U80" s="120">
        <f t="shared" si="19"/>
        <v>11.1659337363179</v>
      </c>
      <c r="V80" s="120">
        <f t="shared" si="20"/>
        <v>14.8472045722606</v>
      </c>
    </row>
    <row r="81" spans="1:22">
      <c r="A81" s="106" t="s">
        <v>108</v>
      </c>
      <c r="B81" s="106">
        <v>2010</v>
      </c>
      <c r="C81" s="107">
        <v>6570.1</v>
      </c>
      <c r="D81" s="110">
        <v>1.0652072013731</v>
      </c>
      <c r="E81" s="107">
        <v>1081.6901</v>
      </c>
      <c r="F81" s="107">
        <v>730.8356</v>
      </c>
      <c r="G81" s="108"/>
      <c r="H81" s="106">
        <v>499.59</v>
      </c>
      <c r="I81" s="108">
        <v>112.5699</v>
      </c>
      <c r="J81" s="108">
        <v>256.7985</v>
      </c>
      <c r="K81" s="108">
        <v>60.2763</v>
      </c>
      <c r="L81" s="108">
        <v>37.6162</v>
      </c>
      <c r="M81" s="108">
        <f t="shared" si="15"/>
        <v>0.164638300786898</v>
      </c>
      <c r="N81" s="113">
        <f t="shared" si="16"/>
        <v>0.154559883349148</v>
      </c>
      <c r="O81" s="114">
        <f t="shared" si="13"/>
        <v>0.675642311970869</v>
      </c>
      <c r="P81" s="114">
        <f t="shared" si="14"/>
        <v>0.639351586047532</v>
      </c>
      <c r="Q81" s="114">
        <f t="shared" si="17"/>
        <v>0.461860564315047</v>
      </c>
      <c r="R81" s="120">
        <f t="shared" si="12"/>
        <v>6.82974104011601</v>
      </c>
      <c r="S81" s="120">
        <f t="shared" si="11"/>
        <v>18.3421502881794</v>
      </c>
      <c r="T81" s="120">
        <f t="shared" si="18"/>
        <v>-9.47599080119993</v>
      </c>
      <c r="U81" s="120">
        <f t="shared" si="19"/>
        <v>48.08158019204</v>
      </c>
      <c r="V81" s="120">
        <f t="shared" si="20"/>
        <v>11.6268336207895</v>
      </c>
    </row>
    <row r="82" spans="1:22">
      <c r="A82" s="106" t="s">
        <v>109</v>
      </c>
      <c r="B82" s="106">
        <v>2010</v>
      </c>
      <c r="C82" s="107">
        <v>10440.94</v>
      </c>
      <c r="D82" s="110">
        <v>1.01414297627017</v>
      </c>
      <c r="E82" s="107">
        <v>4517.0445</v>
      </c>
      <c r="F82" s="107">
        <v>3803.4715</v>
      </c>
      <c r="G82" s="108"/>
      <c r="H82" s="106">
        <v>1350.02</v>
      </c>
      <c r="I82" s="108">
        <v>657.8232</v>
      </c>
      <c r="J82" s="108">
        <v>1244.2647</v>
      </c>
      <c r="K82" s="108">
        <v>678.7462</v>
      </c>
      <c r="L82" s="108">
        <v>287.2581</v>
      </c>
      <c r="M82" s="108">
        <f t="shared" si="15"/>
        <v>0.432628144592345</v>
      </c>
      <c r="N82" s="113">
        <f t="shared" si="16"/>
        <v>0.426594824117869</v>
      </c>
      <c r="O82" s="114">
        <f t="shared" si="13"/>
        <v>0.842026572906244</v>
      </c>
      <c r="P82" s="114">
        <f t="shared" si="14"/>
        <v>0.754072220601627</v>
      </c>
      <c r="Q82" s="114">
        <f t="shared" si="17"/>
        <v>0.298872415359202</v>
      </c>
      <c r="R82" s="120">
        <f t="shared" si="12"/>
        <v>33.5845710092705</v>
      </c>
      <c r="S82" s="120">
        <f t="shared" si="11"/>
        <v>65.0715683496001</v>
      </c>
      <c r="T82" s="120">
        <f t="shared" si="18"/>
        <v>44.0713569989644</v>
      </c>
      <c r="U82" s="120">
        <f t="shared" si="19"/>
        <v>68.4421445976365</v>
      </c>
      <c r="V82" s="120">
        <f t="shared" si="20"/>
        <v>44.4164064351424</v>
      </c>
    </row>
    <row r="83" spans="1:22">
      <c r="A83" s="106" t="s">
        <v>110</v>
      </c>
      <c r="B83" s="106">
        <v>2010</v>
      </c>
      <c r="C83" s="107">
        <v>4610</v>
      </c>
      <c r="D83" s="110">
        <v>1.04789152894487</v>
      </c>
      <c r="E83" s="107">
        <v>771.9918</v>
      </c>
      <c r="F83" s="107">
        <v>533.8656</v>
      </c>
      <c r="G83" s="108"/>
      <c r="H83" s="106">
        <v>424.68</v>
      </c>
      <c r="I83" s="108">
        <v>77.4782</v>
      </c>
      <c r="J83" s="108">
        <v>207.4387</v>
      </c>
      <c r="K83" s="108">
        <v>58.9199</v>
      </c>
      <c r="L83" s="108">
        <v>25.8422</v>
      </c>
      <c r="M83" s="108">
        <f t="shared" si="15"/>
        <v>0.167460260303688</v>
      </c>
      <c r="N83" s="113">
        <f t="shared" si="16"/>
        <v>0.159806865193676</v>
      </c>
      <c r="O83" s="114">
        <f t="shared" si="13"/>
        <v>0.691543096701286</v>
      </c>
      <c r="P83" s="114">
        <f t="shared" si="14"/>
        <v>0.692457052861244</v>
      </c>
      <c r="Q83" s="114">
        <f t="shared" si="17"/>
        <v>0.550109470074682</v>
      </c>
      <c r="R83" s="120">
        <f t="shared" si="12"/>
        <v>7.34578543759267</v>
      </c>
      <c r="S83" s="120">
        <f t="shared" ref="S83:S146" si="21">(O83-$O$27)/($O$2-$O$27)*100</f>
        <v>22.8079237513373</v>
      </c>
      <c r="T83" s="120">
        <f t="shared" si="18"/>
        <v>15.3116763226517</v>
      </c>
      <c r="U83" s="120">
        <f t="shared" si="19"/>
        <v>37.0574809495286</v>
      </c>
      <c r="V83" s="120">
        <f t="shared" si="20"/>
        <v>14.2059717400411</v>
      </c>
    </row>
    <row r="84" spans="1:22">
      <c r="A84" s="106" t="s">
        <v>111</v>
      </c>
      <c r="B84" s="106">
        <v>2010</v>
      </c>
      <c r="C84" s="107">
        <v>868.55</v>
      </c>
      <c r="D84" s="110">
        <v>1.06005258035788</v>
      </c>
      <c r="E84" s="107">
        <v>270.9915</v>
      </c>
      <c r="F84" s="107">
        <v>237.0999</v>
      </c>
      <c r="G84" s="108"/>
      <c r="H84" s="106">
        <v>202.5</v>
      </c>
      <c r="I84" s="108">
        <v>18.5304</v>
      </c>
      <c r="J84" s="108">
        <v>112.3538</v>
      </c>
      <c r="K84" s="108">
        <v>28.0369</v>
      </c>
      <c r="L84" s="108">
        <v>8.0474</v>
      </c>
      <c r="M84" s="108">
        <f t="shared" si="15"/>
        <v>0.312004490242358</v>
      </c>
      <c r="N84" s="113">
        <f t="shared" si="16"/>
        <v>0.294329258777922</v>
      </c>
      <c r="O84" s="114">
        <f t="shared" si="13"/>
        <v>0.87493482267894</v>
      </c>
      <c r="P84" s="114">
        <f t="shared" si="14"/>
        <v>0.70421160025795</v>
      </c>
      <c r="Q84" s="114">
        <f t="shared" si="17"/>
        <v>0.747255910240727</v>
      </c>
      <c r="R84" s="120">
        <f t="shared" si="12"/>
        <v>20.5761585551771</v>
      </c>
      <c r="S84" s="120">
        <f t="shared" si="21"/>
        <v>74.3139290912524</v>
      </c>
      <c r="T84" s="120">
        <f t="shared" si="18"/>
        <v>20.7982641551845</v>
      </c>
      <c r="U84" s="120">
        <f t="shared" si="19"/>
        <v>12.4298450259973</v>
      </c>
      <c r="V84" s="120">
        <f t="shared" si="20"/>
        <v>30.5312918694749</v>
      </c>
    </row>
    <row r="85" spans="1:22">
      <c r="A85" s="106" t="s">
        <v>112</v>
      </c>
      <c r="B85" s="106">
        <v>2010</v>
      </c>
      <c r="C85" s="107">
        <v>2884.62</v>
      </c>
      <c r="D85" s="110">
        <v>1.01671943460275</v>
      </c>
      <c r="E85" s="107">
        <v>952.0745</v>
      </c>
      <c r="F85" s="107">
        <v>621.5564</v>
      </c>
      <c r="G85" s="108"/>
      <c r="H85" s="106">
        <v>732.88</v>
      </c>
      <c r="I85" s="108">
        <v>77.7167</v>
      </c>
      <c r="J85" s="108">
        <v>242.4493</v>
      </c>
      <c r="K85" s="108">
        <v>74.2484</v>
      </c>
      <c r="L85" s="108">
        <v>26.2412</v>
      </c>
      <c r="M85" s="108">
        <f t="shared" si="15"/>
        <v>0.330051965250189</v>
      </c>
      <c r="N85" s="113">
        <f t="shared" si="16"/>
        <v>0.324624428349937</v>
      </c>
      <c r="O85" s="114">
        <f t="shared" si="13"/>
        <v>0.652844288971084</v>
      </c>
      <c r="P85" s="114">
        <f t="shared" si="14"/>
        <v>0.676777843490953</v>
      </c>
      <c r="Q85" s="114">
        <f t="shared" si="17"/>
        <v>0.769771693286607</v>
      </c>
      <c r="R85" s="120">
        <f t="shared" si="12"/>
        <v>23.5557100366726</v>
      </c>
      <c r="S85" s="120">
        <f t="shared" si="21"/>
        <v>11.9392709428512</v>
      </c>
      <c r="T85" s="120">
        <f t="shared" si="18"/>
        <v>7.99320148465974</v>
      </c>
      <c r="U85" s="120">
        <f t="shared" si="19"/>
        <v>9.61716168806782</v>
      </c>
      <c r="V85" s="120">
        <f t="shared" si="20"/>
        <v>18.2823165278465</v>
      </c>
    </row>
    <row r="86" spans="1:22">
      <c r="A86" s="106" t="s">
        <v>113</v>
      </c>
      <c r="B86" s="106">
        <v>2010</v>
      </c>
      <c r="C86" s="107">
        <v>8044.92</v>
      </c>
      <c r="D86" s="110">
        <v>1.03482739662114</v>
      </c>
      <c r="E86" s="107">
        <v>1561.6727</v>
      </c>
      <c r="F86" s="107">
        <v>1180.5792</v>
      </c>
      <c r="G86" s="108">
        <v>1448.12</v>
      </c>
      <c r="H86" s="106">
        <v>1116.8</v>
      </c>
      <c r="I86" s="108">
        <v>149.6452</v>
      </c>
      <c r="J86" s="108">
        <v>475.8048</v>
      </c>
      <c r="K86" s="108">
        <v>141.4854</v>
      </c>
      <c r="L86" s="108">
        <v>57.7626</v>
      </c>
      <c r="M86" s="108">
        <f t="shared" si="15"/>
        <v>0.194119108704624</v>
      </c>
      <c r="N86" s="113">
        <f t="shared" si="16"/>
        <v>0.187585977466822</v>
      </c>
      <c r="O86" s="114">
        <f t="shared" si="13"/>
        <v>0.755970953452666</v>
      </c>
      <c r="P86" s="114">
        <f t="shared" si="14"/>
        <v>0.698553726848652</v>
      </c>
      <c r="Q86" s="114">
        <f t="shared" si="17"/>
        <v>0.715130641651096</v>
      </c>
      <c r="R86" s="120">
        <f t="shared" ref="R86:R149" si="22">(N86-$N$27)/($N$10-$N$27)*100</f>
        <v>10.0778808936465</v>
      </c>
      <c r="S86" s="120">
        <f t="shared" si="21"/>
        <v>40.902641581084</v>
      </c>
      <c r="T86" s="120">
        <f t="shared" si="18"/>
        <v>18.1573781765234</v>
      </c>
      <c r="U86" s="120">
        <f t="shared" si="19"/>
        <v>16.4429502999487</v>
      </c>
      <c r="V86" s="120">
        <f t="shared" si="20"/>
        <v>17.6872897000519</v>
      </c>
    </row>
    <row r="87" spans="1:22">
      <c r="A87" s="106" t="s">
        <v>114</v>
      </c>
      <c r="B87" s="106">
        <v>2010</v>
      </c>
      <c r="C87" s="107">
        <v>3479</v>
      </c>
      <c r="D87" s="110">
        <v>1.02831733680975</v>
      </c>
      <c r="E87" s="107">
        <v>533.7309</v>
      </c>
      <c r="F87" s="107">
        <v>395.5742</v>
      </c>
      <c r="G87" s="108"/>
      <c r="H87" s="106">
        <v>197.34</v>
      </c>
      <c r="I87" s="108">
        <v>65.999</v>
      </c>
      <c r="J87" s="108">
        <v>136.7339</v>
      </c>
      <c r="K87" s="108">
        <v>51.0246</v>
      </c>
      <c r="L87" s="108">
        <v>27.421</v>
      </c>
      <c r="M87" s="108">
        <f t="shared" si="15"/>
        <v>0.153415033055476</v>
      </c>
      <c r="N87" s="113">
        <f t="shared" si="16"/>
        <v>0.14919035939959</v>
      </c>
      <c r="O87" s="114">
        <f t="shared" si="13"/>
        <v>0.741149144634497</v>
      </c>
      <c r="P87" s="114">
        <f t="shared" si="14"/>
        <v>0.710811018514352</v>
      </c>
      <c r="Q87" s="114">
        <f t="shared" si="17"/>
        <v>0.369736884261338</v>
      </c>
      <c r="R87" s="120">
        <f t="shared" si="22"/>
        <v>6.30164453942475</v>
      </c>
      <c r="S87" s="120">
        <f t="shared" si="21"/>
        <v>36.7399010862981</v>
      </c>
      <c r="T87" s="120">
        <f t="shared" si="18"/>
        <v>23.8786284333969</v>
      </c>
      <c r="U87" s="120">
        <f t="shared" si="19"/>
        <v>59.5897182562513</v>
      </c>
      <c r="V87" s="120">
        <f t="shared" si="20"/>
        <v>19.4758016098793</v>
      </c>
    </row>
    <row r="88" spans="1:22">
      <c r="A88" s="106" t="s">
        <v>115</v>
      </c>
      <c r="B88" s="106">
        <v>2010</v>
      </c>
      <c r="C88" s="107">
        <v>4601.6</v>
      </c>
      <c r="D88" s="110">
        <v>1.00815925745395</v>
      </c>
      <c r="E88" s="107">
        <v>871.1875</v>
      </c>
      <c r="F88" s="107">
        <v>702.1636</v>
      </c>
      <c r="G88" s="108">
        <v>333.47</v>
      </c>
      <c r="H88" s="106">
        <v>438.16</v>
      </c>
      <c r="I88" s="108">
        <v>112.782</v>
      </c>
      <c r="J88" s="108">
        <v>237.2617</v>
      </c>
      <c r="K88" s="108">
        <v>82.2808</v>
      </c>
      <c r="L88" s="108">
        <v>32.2304</v>
      </c>
      <c r="M88" s="108">
        <f t="shared" si="15"/>
        <v>0.189322735570236</v>
      </c>
      <c r="N88" s="113">
        <f t="shared" si="16"/>
        <v>0.187790504496641</v>
      </c>
      <c r="O88" s="114">
        <f t="shared" si="13"/>
        <v>0.80598447521343</v>
      </c>
      <c r="P88" s="114">
        <f t="shared" si="14"/>
        <v>0.661604930816693</v>
      </c>
      <c r="Q88" s="114">
        <f t="shared" si="17"/>
        <v>0.502945691943468</v>
      </c>
      <c r="R88" s="120">
        <f t="shared" si="22"/>
        <v>10.0979962725439</v>
      </c>
      <c r="S88" s="120">
        <f t="shared" si="21"/>
        <v>54.9490589161372</v>
      </c>
      <c r="T88" s="120">
        <f t="shared" si="18"/>
        <v>0.911047212517822</v>
      </c>
      <c r="U88" s="120">
        <f t="shared" si="19"/>
        <v>42.9492046632079</v>
      </c>
      <c r="V88" s="120">
        <f t="shared" si="20"/>
        <v>21.4346347343264</v>
      </c>
    </row>
    <row r="89" spans="1:22">
      <c r="A89" s="106" t="s">
        <v>116</v>
      </c>
      <c r="B89" s="106">
        <v>2010</v>
      </c>
      <c r="C89" s="107">
        <v>300.22</v>
      </c>
      <c r="D89" s="110">
        <v>1.01817775707154</v>
      </c>
      <c r="E89" s="107">
        <v>36.6473</v>
      </c>
      <c r="F89" s="107">
        <v>25.277</v>
      </c>
      <c r="G89" s="108"/>
      <c r="H89" s="106">
        <v>6.67</v>
      </c>
      <c r="I89" s="108">
        <v>3.5005</v>
      </c>
      <c r="J89" s="108">
        <v>11.9554</v>
      </c>
      <c r="K89" s="108">
        <v>4.5273</v>
      </c>
      <c r="L89" s="108">
        <v>1.9797</v>
      </c>
      <c r="M89" s="108">
        <f t="shared" si="15"/>
        <v>0.122068150023316</v>
      </c>
      <c r="N89" s="113">
        <f t="shared" si="16"/>
        <v>0.119888839817524</v>
      </c>
      <c r="O89" s="114">
        <f t="shared" si="13"/>
        <v>0.689737033833325</v>
      </c>
      <c r="P89" s="114">
        <f t="shared" si="14"/>
        <v>0.868888713059303</v>
      </c>
      <c r="Q89" s="114">
        <f t="shared" si="17"/>
        <v>0.182005222758566</v>
      </c>
      <c r="R89" s="120">
        <f t="shared" si="22"/>
        <v>3.41981924139248</v>
      </c>
      <c r="S89" s="120">
        <f t="shared" si="21"/>
        <v>22.3006866705718</v>
      </c>
      <c r="T89" s="120">
        <f t="shared" si="18"/>
        <v>97.6634477219903</v>
      </c>
      <c r="U89" s="120">
        <f t="shared" si="19"/>
        <v>83.0412551286182</v>
      </c>
      <c r="V89" s="120">
        <f t="shared" si="20"/>
        <v>24.5824991640107</v>
      </c>
    </row>
    <row r="90" spans="1:22">
      <c r="A90" s="106" t="s">
        <v>117</v>
      </c>
      <c r="B90" s="106">
        <v>2010</v>
      </c>
      <c r="C90" s="107">
        <v>3735</v>
      </c>
      <c r="D90" s="110">
        <v>1.06310824416671</v>
      </c>
      <c r="E90" s="107">
        <v>958.2065</v>
      </c>
      <c r="F90" s="107">
        <v>710.5654</v>
      </c>
      <c r="G90" s="108">
        <v>219.76</v>
      </c>
      <c r="H90" s="106">
        <v>265.33</v>
      </c>
      <c r="I90" s="108">
        <v>140.2708</v>
      </c>
      <c r="J90" s="108">
        <v>265.9418</v>
      </c>
      <c r="K90" s="108">
        <v>84.7811</v>
      </c>
      <c r="L90" s="108">
        <v>35.5408</v>
      </c>
      <c r="M90" s="108">
        <f t="shared" si="15"/>
        <v>0.256547925033467</v>
      </c>
      <c r="N90" s="113">
        <f t="shared" si="16"/>
        <v>0.241318724072689</v>
      </c>
      <c r="O90" s="114">
        <f t="shared" si="13"/>
        <v>0.741557691374458</v>
      </c>
      <c r="P90" s="114">
        <f t="shared" si="14"/>
        <v>0.741007794637904</v>
      </c>
      <c r="Q90" s="114">
        <f t="shared" si="17"/>
        <v>0.276902734431461</v>
      </c>
      <c r="R90" s="120">
        <f t="shared" si="22"/>
        <v>15.3625347515413</v>
      </c>
      <c r="S90" s="120">
        <f t="shared" si="21"/>
        <v>36.8546424164094</v>
      </c>
      <c r="T90" s="120">
        <f t="shared" si="18"/>
        <v>37.9733663139574</v>
      </c>
      <c r="U90" s="120">
        <f t="shared" si="19"/>
        <v>71.1866085747129</v>
      </c>
      <c r="V90" s="120">
        <f t="shared" si="20"/>
        <v>27.5044468230737</v>
      </c>
    </row>
    <row r="91" spans="1:22">
      <c r="A91" s="106" t="s">
        <v>118</v>
      </c>
      <c r="B91" s="106">
        <v>2010</v>
      </c>
      <c r="C91" s="107">
        <v>2559.98</v>
      </c>
      <c r="D91" s="110">
        <v>1.05520191876195</v>
      </c>
      <c r="E91" s="107">
        <v>353.5833</v>
      </c>
      <c r="F91" s="107">
        <v>220.2883</v>
      </c>
      <c r="G91" s="108"/>
      <c r="H91" s="106">
        <v>135.47</v>
      </c>
      <c r="I91" s="108">
        <v>44.0902</v>
      </c>
      <c r="J91" s="108">
        <v>86.8425</v>
      </c>
      <c r="K91" s="108">
        <v>19.9816</v>
      </c>
      <c r="L91" s="108">
        <v>11.1253</v>
      </c>
      <c r="M91" s="108">
        <f t="shared" si="15"/>
        <v>0.138119555621528</v>
      </c>
      <c r="N91" s="113">
        <f t="shared" si="16"/>
        <v>0.130893957986336</v>
      </c>
      <c r="O91" s="114">
        <f t="shared" si="13"/>
        <v>0.623016697904002</v>
      </c>
      <c r="P91" s="114">
        <f t="shared" si="14"/>
        <v>0.735579692611909</v>
      </c>
      <c r="Q91" s="114">
        <f t="shared" si="17"/>
        <v>0.383134610712667</v>
      </c>
      <c r="R91" s="120">
        <f t="shared" si="22"/>
        <v>4.50218044310055</v>
      </c>
      <c r="S91" s="120">
        <f t="shared" si="21"/>
        <v>3.56212057476346</v>
      </c>
      <c r="T91" s="120">
        <f t="shared" si="18"/>
        <v>35.4397291159896</v>
      </c>
      <c r="U91" s="120">
        <f t="shared" si="19"/>
        <v>57.9160672942128</v>
      </c>
      <c r="V91" s="120">
        <f t="shared" si="20"/>
        <v>12.7493120218333</v>
      </c>
    </row>
    <row r="92" spans="1:22">
      <c r="A92" s="106" t="s">
        <v>119</v>
      </c>
      <c r="B92" s="106">
        <v>2010</v>
      </c>
      <c r="C92" s="107">
        <v>563.47</v>
      </c>
      <c r="D92" s="110">
        <v>1.04434322097643</v>
      </c>
      <c r="E92" s="107">
        <v>110.2153</v>
      </c>
      <c r="F92" s="107">
        <v>88.9426</v>
      </c>
      <c r="G92" s="108"/>
      <c r="H92" s="106">
        <v>47.54</v>
      </c>
      <c r="I92" s="108">
        <v>17.5153</v>
      </c>
      <c r="J92" s="108">
        <v>34.4433</v>
      </c>
      <c r="K92" s="108">
        <v>10.9829</v>
      </c>
      <c r="L92" s="108">
        <v>3.4577</v>
      </c>
      <c r="M92" s="108">
        <f t="shared" si="15"/>
        <v>0.19560100803947</v>
      </c>
      <c r="N92" s="113">
        <f t="shared" si="16"/>
        <v>0.187295712856343</v>
      </c>
      <c r="O92" s="114">
        <f t="shared" si="13"/>
        <v>0.806989592189106</v>
      </c>
      <c r="P92" s="114">
        <f t="shared" si="14"/>
        <v>0.746539903263453</v>
      </c>
      <c r="Q92" s="114">
        <f t="shared" si="17"/>
        <v>0.431337572914105</v>
      </c>
      <c r="R92" s="120">
        <f t="shared" si="22"/>
        <v>10.0493331626914</v>
      </c>
      <c r="S92" s="120">
        <f t="shared" si="21"/>
        <v>55.2313484253309</v>
      </c>
      <c r="T92" s="120">
        <f t="shared" si="18"/>
        <v>40.5555499445831</v>
      </c>
      <c r="U92" s="120">
        <f t="shared" si="19"/>
        <v>51.8945281655685</v>
      </c>
      <c r="V92" s="120">
        <f t="shared" si="20"/>
        <v>26.3208773936962</v>
      </c>
    </row>
    <row r="93" spans="1:22">
      <c r="A93" s="106" t="s">
        <v>120</v>
      </c>
      <c r="B93" s="106">
        <v>2010</v>
      </c>
      <c r="C93" s="107">
        <v>632.96</v>
      </c>
      <c r="D93" s="110">
        <v>1.10502772719105</v>
      </c>
      <c r="E93" s="107">
        <v>153.5507</v>
      </c>
      <c r="F93" s="107">
        <v>126.7854</v>
      </c>
      <c r="G93" s="108"/>
      <c r="H93" s="106">
        <v>89.92</v>
      </c>
      <c r="I93" s="108">
        <v>20.2475</v>
      </c>
      <c r="J93" s="108">
        <v>56.2367</v>
      </c>
      <c r="K93" s="108">
        <v>14.0805</v>
      </c>
      <c r="L93" s="108">
        <v>5.5737</v>
      </c>
      <c r="M93" s="108">
        <f t="shared" si="15"/>
        <v>0.242591474974722</v>
      </c>
      <c r="N93" s="113">
        <f t="shared" si="16"/>
        <v>0.219534287697362</v>
      </c>
      <c r="O93" s="114">
        <f t="shared" si="13"/>
        <v>0.825690797892813</v>
      </c>
      <c r="P93" s="114">
        <f t="shared" si="14"/>
        <v>0.758276583896884</v>
      </c>
      <c r="Q93" s="114">
        <f t="shared" si="17"/>
        <v>0.585604624400931</v>
      </c>
      <c r="R93" s="120">
        <f t="shared" si="22"/>
        <v>13.2200199350669</v>
      </c>
      <c r="S93" s="120">
        <f t="shared" si="21"/>
        <v>60.4836268239505</v>
      </c>
      <c r="T93" s="120">
        <f t="shared" si="18"/>
        <v>46.0337982330498</v>
      </c>
      <c r="U93" s="120">
        <f t="shared" si="19"/>
        <v>32.6234077952776</v>
      </c>
      <c r="V93" s="120">
        <f t="shared" si="20"/>
        <v>27.8944579286629</v>
      </c>
    </row>
    <row r="94" spans="1:22">
      <c r="A94" s="106" t="s">
        <v>121</v>
      </c>
      <c r="B94" s="106">
        <v>2010</v>
      </c>
      <c r="C94" s="107">
        <v>2185</v>
      </c>
      <c r="D94" s="110">
        <v>1.08719234520703</v>
      </c>
      <c r="E94" s="107">
        <v>500.5759</v>
      </c>
      <c r="F94" s="107">
        <v>416.2343</v>
      </c>
      <c r="G94" s="108"/>
      <c r="H94" s="106">
        <v>138.55</v>
      </c>
      <c r="I94" s="108">
        <v>75.3113</v>
      </c>
      <c r="J94" s="108">
        <v>151.2668</v>
      </c>
      <c r="K94" s="108">
        <v>40.0152</v>
      </c>
      <c r="L94" s="108">
        <v>27.3834</v>
      </c>
      <c r="M94" s="108">
        <f t="shared" si="15"/>
        <v>0.22909652173913</v>
      </c>
      <c r="N94" s="113">
        <f t="shared" si="16"/>
        <v>0.210723082027867</v>
      </c>
      <c r="O94" s="114">
        <f t="shared" si="13"/>
        <v>0.831510865784789</v>
      </c>
      <c r="P94" s="114">
        <f t="shared" si="14"/>
        <v>0.706276969485696</v>
      </c>
      <c r="Q94" s="114">
        <f t="shared" si="17"/>
        <v>0.276781203409912</v>
      </c>
      <c r="R94" s="120">
        <f t="shared" si="22"/>
        <v>12.3534315885684</v>
      </c>
      <c r="S94" s="120">
        <f t="shared" si="21"/>
        <v>62.1182068265363</v>
      </c>
      <c r="T94" s="120">
        <f t="shared" si="18"/>
        <v>21.7623020966038</v>
      </c>
      <c r="U94" s="120">
        <f t="shared" si="19"/>
        <v>71.2017902931836</v>
      </c>
      <c r="V94" s="120">
        <f t="shared" si="20"/>
        <v>29.132109557427</v>
      </c>
    </row>
    <row r="95" spans="1:22">
      <c r="A95" s="106" t="s">
        <v>91</v>
      </c>
      <c r="B95" s="106">
        <v>2011</v>
      </c>
      <c r="C95" s="107">
        <v>2018.6</v>
      </c>
      <c r="D95" s="110">
        <v>1.11278861861978</v>
      </c>
      <c r="E95" s="107">
        <v>3006.28</v>
      </c>
      <c r="F95" s="107">
        <v>2854.63</v>
      </c>
      <c r="G95" s="108"/>
      <c r="H95" s="130">
        <v>1555.45</v>
      </c>
      <c r="I95" s="108">
        <v>237.76</v>
      </c>
      <c r="J95" s="108">
        <v>1071.51</v>
      </c>
      <c r="K95" s="108">
        <v>683.71</v>
      </c>
      <c r="L95" s="108">
        <v>272.9</v>
      </c>
      <c r="M95" s="108">
        <f t="shared" si="15"/>
        <v>1.48928960665808</v>
      </c>
      <c r="N95" s="113">
        <f t="shared" si="16"/>
        <v>1.33834007801525</v>
      </c>
      <c r="O95" s="114">
        <f t="shared" si="13"/>
        <v>0.949555596950384</v>
      </c>
      <c r="P95" s="114">
        <f t="shared" si="14"/>
        <v>0.793756108497424</v>
      </c>
      <c r="Q95" s="114">
        <f t="shared" si="17"/>
        <v>0.517400242159746</v>
      </c>
      <c r="R95" s="120">
        <f t="shared" si="22"/>
        <v>123.255365408976</v>
      </c>
      <c r="S95" s="120">
        <f t="shared" si="21"/>
        <v>95.2713522116493</v>
      </c>
      <c r="T95" s="120">
        <f t="shared" si="18"/>
        <v>62.5943276526612</v>
      </c>
      <c r="U95" s="120">
        <f t="shared" si="19"/>
        <v>41.1435347263576</v>
      </c>
      <c r="V95" s="120">
        <f t="shared" si="20"/>
        <v>103.381275925617</v>
      </c>
    </row>
    <row r="96" spans="1:22">
      <c r="A96" s="106" t="s">
        <v>92</v>
      </c>
      <c r="B96" s="106">
        <v>2011</v>
      </c>
      <c r="C96" s="107">
        <v>1354.58</v>
      </c>
      <c r="D96" s="110">
        <v>1.05707513337703</v>
      </c>
      <c r="E96" s="107">
        <v>1455.13</v>
      </c>
      <c r="F96" s="107">
        <v>1004.51</v>
      </c>
      <c r="G96" s="108">
        <v>862.8</v>
      </c>
      <c r="H96" s="130">
        <v>767.35</v>
      </c>
      <c r="I96" s="108">
        <v>141.32</v>
      </c>
      <c r="J96" s="108">
        <v>352.86</v>
      </c>
      <c r="K96" s="108">
        <v>182.95</v>
      </c>
      <c r="L96" s="108">
        <v>52.01</v>
      </c>
      <c r="M96" s="108">
        <f t="shared" si="15"/>
        <v>1.07422965051898</v>
      </c>
      <c r="N96" s="113">
        <f t="shared" si="16"/>
        <v>1.0162282855781</v>
      </c>
      <c r="O96" s="114">
        <f t="shared" si="13"/>
        <v>0.690323201363452</v>
      </c>
      <c r="P96" s="114">
        <f t="shared" si="14"/>
        <v>0.725866342793999</v>
      </c>
      <c r="Q96" s="114">
        <f t="shared" si="17"/>
        <v>0.527341199755348</v>
      </c>
      <c r="R96" s="120">
        <f t="shared" si="22"/>
        <v>91.5754414500809</v>
      </c>
      <c r="S96" s="120">
        <f t="shared" si="21"/>
        <v>22.4653132248827</v>
      </c>
      <c r="T96" s="120">
        <f t="shared" si="18"/>
        <v>30.905896793444</v>
      </c>
      <c r="U96" s="120">
        <f t="shared" si="19"/>
        <v>39.9017051290818</v>
      </c>
      <c r="V96" s="120">
        <f t="shared" si="20"/>
        <v>66.5190877072776</v>
      </c>
    </row>
    <row r="97" spans="1:22">
      <c r="A97" s="106" t="s">
        <v>93</v>
      </c>
      <c r="B97" s="106">
        <v>2011</v>
      </c>
      <c r="C97" s="107">
        <v>7240.51</v>
      </c>
      <c r="D97" s="110">
        <v>1.1146021769999</v>
      </c>
      <c r="E97" s="107">
        <v>1737.77</v>
      </c>
      <c r="F97" s="107">
        <v>1348.51</v>
      </c>
      <c r="G97" s="108">
        <v>1049.46</v>
      </c>
      <c r="H97" s="130">
        <v>1089.66</v>
      </c>
      <c r="I97" s="108">
        <v>229.85</v>
      </c>
      <c r="J97" s="108">
        <v>457.27</v>
      </c>
      <c r="K97" s="108">
        <v>199.08</v>
      </c>
      <c r="L97" s="108">
        <v>57.39</v>
      </c>
      <c r="M97" s="108">
        <f t="shared" si="15"/>
        <v>0.240006574122541</v>
      </c>
      <c r="N97" s="113">
        <f t="shared" si="16"/>
        <v>0.215329360623133</v>
      </c>
      <c r="O97" s="114">
        <f t="shared" si="13"/>
        <v>0.77600027621607</v>
      </c>
      <c r="P97" s="114">
        <f t="shared" si="14"/>
        <v>0.699727847772727</v>
      </c>
      <c r="Q97" s="114">
        <f t="shared" si="17"/>
        <v>0.627045005955909</v>
      </c>
      <c r="R97" s="120">
        <f t="shared" si="22"/>
        <v>12.8064623656393</v>
      </c>
      <c r="S97" s="120">
        <f t="shared" si="21"/>
        <v>46.527924835861</v>
      </c>
      <c r="T97" s="120">
        <f t="shared" si="18"/>
        <v>18.7054143840049</v>
      </c>
      <c r="U97" s="120">
        <f t="shared" si="19"/>
        <v>27.4466537610245</v>
      </c>
      <c r="V97" s="120">
        <f t="shared" si="20"/>
        <v>21.6046692010587</v>
      </c>
    </row>
    <row r="98" spans="1:22">
      <c r="A98" s="106" t="s">
        <v>94</v>
      </c>
      <c r="B98" s="106">
        <v>2011</v>
      </c>
      <c r="C98" s="107">
        <v>3593.28</v>
      </c>
      <c r="D98" s="110">
        <v>1.13237632456614</v>
      </c>
      <c r="E98" s="107">
        <v>1213.43</v>
      </c>
      <c r="F98" s="107">
        <v>872.88</v>
      </c>
      <c r="G98" s="108"/>
      <c r="H98" s="130">
        <v>364.34</v>
      </c>
      <c r="I98" s="108">
        <v>239.97</v>
      </c>
      <c r="J98" s="108">
        <v>242.81</v>
      </c>
      <c r="K98" s="108">
        <v>150.22</v>
      </c>
      <c r="L98" s="108">
        <v>42.84</v>
      </c>
      <c r="M98" s="108">
        <f t="shared" si="15"/>
        <v>0.337694251491673</v>
      </c>
      <c r="N98" s="113">
        <f t="shared" si="16"/>
        <v>0.29821733655643</v>
      </c>
      <c r="O98" s="114">
        <f t="shared" si="13"/>
        <v>0.7193492826121</v>
      </c>
      <c r="P98" s="114">
        <f t="shared" si="14"/>
        <v>0.77426450371185</v>
      </c>
      <c r="Q98" s="114">
        <f t="shared" si="17"/>
        <v>0.300256298261952</v>
      </c>
      <c r="R98" s="120">
        <f t="shared" si="22"/>
        <v>20.958553770942</v>
      </c>
      <c r="S98" s="120">
        <f t="shared" si="21"/>
        <v>30.6173576413893</v>
      </c>
      <c r="T98" s="120">
        <f t="shared" si="18"/>
        <v>53.4963676850122</v>
      </c>
      <c r="U98" s="120">
        <f t="shared" si="19"/>
        <v>68.2692692250911</v>
      </c>
      <c r="V98" s="120">
        <f t="shared" si="20"/>
        <v>30.8751674818534</v>
      </c>
    </row>
    <row r="99" spans="1:22">
      <c r="A99" s="106" t="s">
        <v>95</v>
      </c>
      <c r="B99" s="106">
        <v>2011</v>
      </c>
      <c r="C99" s="107">
        <v>2481.71</v>
      </c>
      <c r="D99" s="110">
        <v>1.0999362159788</v>
      </c>
      <c r="E99" s="107">
        <v>1356.67</v>
      </c>
      <c r="F99" s="107">
        <v>985.69</v>
      </c>
      <c r="G99" s="108"/>
      <c r="H99" s="130">
        <v>610.67</v>
      </c>
      <c r="I99" s="108">
        <v>179.87</v>
      </c>
      <c r="J99" s="108">
        <v>283.63</v>
      </c>
      <c r="K99" s="108">
        <v>156.1</v>
      </c>
      <c r="L99" s="108">
        <v>53.83</v>
      </c>
      <c r="M99" s="108">
        <f t="shared" si="15"/>
        <v>0.546667418836206</v>
      </c>
      <c r="N99" s="113">
        <f t="shared" si="16"/>
        <v>0.496999199494257</v>
      </c>
      <c r="O99" s="114">
        <f t="shared" si="13"/>
        <v>0.726551040415134</v>
      </c>
      <c r="P99" s="114">
        <f t="shared" si="14"/>
        <v>0.683206687701001</v>
      </c>
      <c r="Q99" s="114">
        <f t="shared" si="17"/>
        <v>0.450124201169039</v>
      </c>
      <c r="R99" s="120">
        <f t="shared" si="22"/>
        <v>40.5088914181007</v>
      </c>
      <c r="S99" s="120">
        <f t="shared" si="21"/>
        <v>32.6399885637084</v>
      </c>
      <c r="T99" s="120">
        <f t="shared" si="18"/>
        <v>10.993948108897</v>
      </c>
      <c r="U99" s="120">
        <f t="shared" si="19"/>
        <v>49.5476927852109</v>
      </c>
      <c r="V99" s="120">
        <f t="shared" si="20"/>
        <v>36.8874966530129</v>
      </c>
    </row>
    <row r="100" spans="1:22">
      <c r="A100" s="106" t="s">
        <v>96</v>
      </c>
      <c r="B100" s="106">
        <v>2011</v>
      </c>
      <c r="C100" s="107">
        <v>4383</v>
      </c>
      <c r="D100" s="110">
        <v>1.12209602274527</v>
      </c>
      <c r="E100" s="107">
        <v>2643.15</v>
      </c>
      <c r="F100" s="107">
        <v>1974.85</v>
      </c>
      <c r="G100" s="108"/>
      <c r="H100" s="130">
        <v>3129.9</v>
      </c>
      <c r="I100" s="108">
        <v>218.32</v>
      </c>
      <c r="J100" s="108">
        <v>556.2</v>
      </c>
      <c r="K100" s="108">
        <v>227.16</v>
      </c>
      <c r="L100" s="108">
        <v>76.94</v>
      </c>
      <c r="M100" s="108">
        <f t="shared" si="15"/>
        <v>0.603045859000685</v>
      </c>
      <c r="N100" s="113">
        <f t="shared" si="16"/>
        <v>0.537428033587802</v>
      </c>
      <c r="O100" s="114">
        <f t="shared" si="13"/>
        <v>0.747157747384749</v>
      </c>
      <c r="P100" s="114">
        <f t="shared" si="14"/>
        <v>0.546178190748665</v>
      </c>
      <c r="Q100" s="114">
        <f t="shared" si="17"/>
        <v>1.18415526928097</v>
      </c>
      <c r="R100" s="120">
        <f t="shared" si="22"/>
        <v>44.4850960150814</v>
      </c>
      <c r="S100" s="120">
        <f t="shared" si="21"/>
        <v>38.4274315552444</v>
      </c>
      <c r="T100" s="120">
        <f t="shared" si="18"/>
        <v>-52.9658845172089</v>
      </c>
      <c r="U100" s="120">
        <f t="shared" si="19"/>
        <v>-42.147850318666</v>
      </c>
      <c r="V100" s="120">
        <f t="shared" si="20"/>
        <v>24.8651704365102</v>
      </c>
    </row>
    <row r="101" spans="1:22">
      <c r="A101" s="106" t="s">
        <v>97</v>
      </c>
      <c r="B101" s="106">
        <v>2011</v>
      </c>
      <c r="C101" s="107">
        <v>2749.41</v>
      </c>
      <c r="D101" s="110">
        <v>1.1179350621054</v>
      </c>
      <c r="E101" s="107">
        <v>850.1</v>
      </c>
      <c r="F101" s="107">
        <v>624.19</v>
      </c>
      <c r="G101" s="108"/>
      <c r="H101" s="130">
        <v>538.53</v>
      </c>
      <c r="I101" s="108">
        <v>92.78</v>
      </c>
      <c r="J101" s="108">
        <v>189.3</v>
      </c>
      <c r="K101" s="108">
        <v>90.59</v>
      </c>
      <c r="L101" s="108">
        <v>29.49</v>
      </c>
      <c r="M101" s="108">
        <f t="shared" si="15"/>
        <v>0.309193608810618</v>
      </c>
      <c r="N101" s="113">
        <f t="shared" si="16"/>
        <v>0.276575643157944</v>
      </c>
      <c r="O101" s="114">
        <f t="shared" si="13"/>
        <v>0.7342547935537</v>
      </c>
      <c r="P101" s="114">
        <f t="shared" si="14"/>
        <v>0.644291001137474</v>
      </c>
      <c r="Q101" s="114">
        <f t="shared" si="17"/>
        <v>0.633490177626162</v>
      </c>
      <c r="R101" s="120">
        <f t="shared" si="22"/>
        <v>18.8300778277972</v>
      </c>
      <c r="S101" s="120">
        <f t="shared" si="21"/>
        <v>34.8036060779505</v>
      </c>
      <c r="T101" s="120">
        <f t="shared" si="18"/>
        <v>-7.17045458464618</v>
      </c>
      <c r="U101" s="120">
        <f t="shared" si="19"/>
        <v>26.6415195611579</v>
      </c>
      <c r="V101" s="120">
        <f t="shared" si="20"/>
        <v>20.2058744099196</v>
      </c>
    </row>
    <row r="102" spans="1:22">
      <c r="A102" s="106" t="s">
        <v>98</v>
      </c>
      <c r="B102" s="106">
        <v>2011</v>
      </c>
      <c r="C102" s="107">
        <v>3834.01</v>
      </c>
      <c r="D102" s="110">
        <v>1.07332555690357</v>
      </c>
      <c r="E102" s="107">
        <v>997.55</v>
      </c>
      <c r="F102" s="107">
        <v>741.85</v>
      </c>
      <c r="G102" s="108"/>
      <c r="H102" s="130">
        <v>570.18</v>
      </c>
      <c r="I102" s="108">
        <v>145.48</v>
      </c>
      <c r="J102" s="108">
        <v>218.92</v>
      </c>
      <c r="K102" s="108">
        <v>80.87</v>
      </c>
      <c r="L102" s="108">
        <v>34.05</v>
      </c>
      <c r="M102" s="108">
        <f t="shared" si="15"/>
        <v>0.260184506561016</v>
      </c>
      <c r="N102" s="113">
        <f t="shared" si="16"/>
        <v>0.242409681654856</v>
      </c>
      <c r="O102" s="114">
        <f t="shared" si="13"/>
        <v>0.743671996391158</v>
      </c>
      <c r="P102" s="114">
        <f t="shared" si="14"/>
        <v>0.646114443620678</v>
      </c>
      <c r="Q102" s="114">
        <f t="shared" si="17"/>
        <v>0.571580371911182</v>
      </c>
      <c r="R102" s="120">
        <f t="shared" si="22"/>
        <v>15.4698312059305</v>
      </c>
      <c r="S102" s="120">
        <f t="shared" si="21"/>
        <v>37.4484500426795</v>
      </c>
      <c r="T102" s="120">
        <f t="shared" si="18"/>
        <v>-6.31933909682462</v>
      </c>
      <c r="U102" s="120">
        <f t="shared" si="19"/>
        <v>34.3753247161528</v>
      </c>
      <c r="V102" s="120">
        <f t="shared" si="20"/>
        <v>19.577187294027</v>
      </c>
    </row>
    <row r="103" spans="1:22">
      <c r="A103" s="106" t="s">
        <v>99</v>
      </c>
      <c r="B103" s="106">
        <v>2011</v>
      </c>
      <c r="C103" s="107">
        <v>2347.46</v>
      </c>
      <c r="D103" s="110">
        <v>1.05653507072546</v>
      </c>
      <c r="E103" s="107">
        <v>3429.83</v>
      </c>
      <c r="F103" s="107">
        <v>3172.72</v>
      </c>
      <c r="G103" s="108">
        <v>1491.1</v>
      </c>
      <c r="H103" s="130">
        <v>948.13</v>
      </c>
      <c r="I103" s="108">
        <v>416.7</v>
      </c>
      <c r="J103" s="108">
        <v>1041.49</v>
      </c>
      <c r="K103" s="108">
        <v>731.05</v>
      </c>
      <c r="L103" s="108">
        <v>314.95</v>
      </c>
      <c r="M103" s="108">
        <f t="shared" si="15"/>
        <v>1.46108133897915</v>
      </c>
      <c r="N103" s="113">
        <f t="shared" si="16"/>
        <v>1.3828990437354</v>
      </c>
      <c r="O103" s="114">
        <f t="shared" si="13"/>
        <v>0.925037100964188</v>
      </c>
      <c r="P103" s="114">
        <f t="shared" si="14"/>
        <v>0.789288055674626</v>
      </c>
      <c r="Q103" s="114">
        <f t="shared" si="17"/>
        <v>0.276436441456282</v>
      </c>
      <c r="R103" s="120">
        <f t="shared" si="22"/>
        <v>127.637771389895</v>
      </c>
      <c r="S103" s="120">
        <f t="shared" si="21"/>
        <v>88.3852739087188</v>
      </c>
      <c r="T103" s="120">
        <f t="shared" si="18"/>
        <v>60.5088059030494</v>
      </c>
      <c r="U103" s="120">
        <f t="shared" si="19"/>
        <v>71.2448581358855</v>
      </c>
      <c r="V103" s="120">
        <f t="shared" si="20"/>
        <v>107.435084019574</v>
      </c>
    </row>
    <row r="104" spans="1:22">
      <c r="A104" s="106" t="s">
        <v>100</v>
      </c>
      <c r="B104" s="106">
        <v>2011</v>
      </c>
      <c r="C104" s="107">
        <v>7898.80066823418</v>
      </c>
      <c r="D104" s="110">
        <v>1.12732709816965</v>
      </c>
      <c r="E104" s="107">
        <v>5148.91</v>
      </c>
      <c r="F104" s="107">
        <v>4124.62</v>
      </c>
      <c r="G104" s="108">
        <v>3551.19</v>
      </c>
      <c r="H104" s="130">
        <v>4582.41</v>
      </c>
      <c r="I104" s="108">
        <v>650.8</v>
      </c>
      <c r="J104" s="108">
        <v>1260.6</v>
      </c>
      <c r="K104" s="108">
        <v>731.17</v>
      </c>
      <c r="L104" s="108">
        <v>237.74</v>
      </c>
      <c r="M104" s="108">
        <f t="shared" si="15"/>
        <v>0.651859721021554</v>
      </c>
      <c r="N104" s="113">
        <f t="shared" si="16"/>
        <v>0.578234766182705</v>
      </c>
      <c r="O104" s="114">
        <f t="shared" si="13"/>
        <v>0.801066633520493</v>
      </c>
      <c r="P104" s="114">
        <f t="shared" si="14"/>
        <v>0.698321299901567</v>
      </c>
      <c r="Q104" s="114">
        <f t="shared" si="17"/>
        <v>0.889976713518007</v>
      </c>
      <c r="R104" s="120">
        <f t="shared" si="22"/>
        <v>48.4984671985338</v>
      </c>
      <c r="S104" s="120">
        <f t="shared" si="21"/>
        <v>53.5678713017726</v>
      </c>
      <c r="T104" s="120">
        <f t="shared" si="18"/>
        <v>18.0488898769068</v>
      </c>
      <c r="U104" s="120">
        <f t="shared" si="19"/>
        <v>-5.39891200794348</v>
      </c>
      <c r="V104" s="120">
        <f t="shared" si="20"/>
        <v>41.0776523663711</v>
      </c>
    </row>
    <row r="105" spans="1:22">
      <c r="A105" s="106" t="s">
        <v>101</v>
      </c>
      <c r="B105" s="106">
        <v>2011</v>
      </c>
      <c r="C105" s="107">
        <v>5463</v>
      </c>
      <c r="D105" s="110">
        <v>1.13367163851296</v>
      </c>
      <c r="E105" s="107">
        <v>3150.8</v>
      </c>
      <c r="F105" s="107">
        <v>2952.01</v>
      </c>
      <c r="G105" s="108"/>
      <c r="H105" s="130">
        <v>3034.26</v>
      </c>
      <c r="I105" s="108">
        <v>461.75</v>
      </c>
      <c r="J105" s="108">
        <v>915.71</v>
      </c>
      <c r="K105" s="108">
        <v>497.56</v>
      </c>
      <c r="L105" s="108">
        <v>185.56</v>
      </c>
      <c r="M105" s="108">
        <f t="shared" si="15"/>
        <v>0.576752699981695</v>
      </c>
      <c r="N105" s="113">
        <f t="shared" si="16"/>
        <v>0.508747577683273</v>
      </c>
      <c r="O105" s="114">
        <f t="shared" si="13"/>
        <v>0.93690808683509</v>
      </c>
      <c r="P105" s="114">
        <f t="shared" si="14"/>
        <v>0.698026090697525</v>
      </c>
      <c r="Q105" s="114">
        <f t="shared" si="17"/>
        <v>0.963012568236638</v>
      </c>
      <c r="R105" s="120">
        <f t="shared" si="22"/>
        <v>41.6643527716026</v>
      </c>
      <c r="S105" s="120">
        <f t="shared" si="21"/>
        <v>91.7192687135402</v>
      </c>
      <c r="T105" s="120">
        <f t="shared" si="18"/>
        <v>17.9110971425475</v>
      </c>
      <c r="U105" s="120">
        <f t="shared" si="19"/>
        <v>-14.5225889957676</v>
      </c>
      <c r="V105" s="120">
        <f t="shared" si="20"/>
        <v>43.6813162203476</v>
      </c>
    </row>
    <row r="106" spans="1:22">
      <c r="A106" s="106" t="s">
        <v>102</v>
      </c>
      <c r="B106" s="106">
        <v>2011</v>
      </c>
      <c r="C106" s="107">
        <v>5968</v>
      </c>
      <c r="D106" s="110">
        <v>1.17709288830609</v>
      </c>
      <c r="E106" s="107">
        <v>1463.56</v>
      </c>
      <c r="F106" s="107">
        <v>1108.31</v>
      </c>
      <c r="G106" s="108"/>
      <c r="H106" s="130">
        <v>1226.59</v>
      </c>
      <c r="I106" s="108">
        <v>164.68</v>
      </c>
      <c r="J106" s="108">
        <v>379.18</v>
      </c>
      <c r="K106" s="108">
        <v>153.26</v>
      </c>
      <c r="L106" s="108">
        <v>40.04</v>
      </c>
      <c r="M106" s="108">
        <f t="shared" si="15"/>
        <v>0.245234584450402</v>
      </c>
      <c r="N106" s="113">
        <f t="shared" si="16"/>
        <v>0.208339194711566</v>
      </c>
      <c r="O106" s="114">
        <f t="shared" si="13"/>
        <v>0.757269944518844</v>
      </c>
      <c r="P106" s="114">
        <f t="shared" si="14"/>
        <v>0.665120769459808</v>
      </c>
      <c r="Q106" s="114">
        <f t="shared" si="17"/>
        <v>0.838086583399382</v>
      </c>
      <c r="R106" s="120">
        <f t="shared" si="22"/>
        <v>12.1189745749471</v>
      </c>
      <c r="S106" s="120">
        <f t="shared" si="21"/>
        <v>41.2674663322247</v>
      </c>
      <c r="T106" s="120">
        <f t="shared" si="18"/>
        <v>2.55211061287226</v>
      </c>
      <c r="U106" s="120">
        <f t="shared" si="19"/>
        <v>1.08323005614764</v>
      </c>
      <c r="V106" s="120">
        <f t="shared" si="20"/>
        <v>15.8884120783152</v>
      </c>
    </row>
    <row r="107" spans="1:22">
      <c r="A107" s="106" t="s">
        <v>103</v>
      </c>
      <c r="B107" s="106">
        <v>2011</v>
      </c>
      <c r="C107" s="107">
        <v>3720</v>
      </c>
      <c r="D107" s="110">
        <v>1.12952973171098</v>
      </c>
      <c r="E107" s="107">
        <v>1501.51</v>
      </c>
      <c r="F107" s="107">
        <v>1254.31</v>
      </c>
      <c r="G107" s="108"/>
      <c r="H107" s="130">
        <v>1122.28</v>
      </c>
      <c r="I107" s="108">
        <v>164.22</v>
      </c>
      <c r="J107" s="108">
        <v>400.03</v>
      </c>
      <c r="K107" s="108">
        <v>216.12</v>
      </c>
      <c r="L107" s="108">
        <v>69.24</v>
      </c>
      <c r="M107" s="108">
        <f t="shared" si="15"/>
        <v>0.403631720430108</v>
      </c>
      <c r="N107" s="113">
        <f t="shared" si="16"/>
        <v>0.357344927803447</v>
      </c>
      <c r="O107" s="114">
        <f t="shared" si="13"/>
        <v>0.835365731829958</v>
      </c>
      <c r="P107" s="114">
        <f t="shared" si="14"/>
        <v>0.677352488619241</v>
      </c>
      <c r="Q107" s="114">
        <f t="shared" si="17"/>
        <v>0.747434249522148</v>
      </c>
      <c r="R107" s="120">
        <f t="shared" si="22"/>
        <v>26.7737944375612</v>
      </c>
      <c r="S107" s="120">
        <f t="shared" si="21"/>
        <v>63.2008551851177</v>
      </c>
      <c r="T107" s="120">
        <f t="shared" si="18"/>
        <v>8.26142456994624</v>
      </c>
      <c r="U107" s="120">
        <f t="shared" si="19"/>
        <v>12.4075667901337</v>
      </c>
      <c r="V107" s="120">
        <f t="shared" si="20"/>
        <v>30.7713468355683</v>
      </c>
    </row>
    <row r="108" spans="1:22">
      <c r="A108" s="106" t="s">
        <v>104</v>
      </c>
      <c r="B108" s="106">
        <v>2011</v>
      </c>
      <c r="C108" s="107">
        <v>4488.4367</v>
      </c>
      <c r="D108" s="110">
        <v>1.15737034084499</v>
      </c>
      <c r="E108" s="107">
        <v>1053.43</v>
      </c>
      <c r="F108" s="107">
        <v>777.09</v>
      </c>
      <c r="G108" s="108"/>
      <c r="H108" s="130">
        <v>763.89</v>
      </c>
      <c r="I108" s="108">
        <v>105.9</v>
      </c>
      <c r="J108" s="108">
        <v>272.79</v>
      </c>
      <c r="K108" s="108">
        <v>97.87</v>
      </c>
      <c r="L108" s="108">
        <v>32.32</v>
      </c>
      <c r="M108" s="108">
        <f t="shared" si="15"/>
        <v>0.234698642402599</v>
      </c>
      <c r="N108" s="113">
        <f t="shared" si="16"/>
        <v>0.202786121364788</v>
      </c>
      <c r="O108" s="114">
        <f t="shared" si="13"/>
        <v>0.73767597277465</v>
      </c>
      <c r="P108" s="114">
        <f t="shared" si="14"/>
        <v>0.654853363188305</v>
      </c>
      <c r="Q108" s="114">
        <f t="shared" si="17"/>
        <v>0.725145477155577</v>
      </c>
      <c r="R108" s="120">
        <f t="shared" si="22"/>
        <v>11.5728258604495</v>
      </c>
      <c r="S108" s="120">
        <f t="shared" si="21"/>
        <v>35.7644524535639</v>
      </c>
      <c r="T108" s="120">
        <f t="shared" si="18"/>
        <v>-2.24033476334756</v>
      </c>
      <c r="U108" s="120">
        <f t="shared" si="19"/>
        <v>15.1918918358411</v>
      </c>
      <c r="V108" s="120">
        <f t="shared" si="20"/>
        <v>15.3917417142318</v>
      </c>
    </row>
    <row r="109" spans="1:22">
      <c r="A109" s="106" t="s">
        <v>105</v>
      </c>
      <c r="B109" s="106">
        <v>2011</v>
      </c>
      <c r="C109" s="107">
        <v>9637.27</v>
      </c>
      <c r="D109" s="110">
        <v>1.0494472796204</v>
      </c>
      <c r="E109" s="107">
        <v>3455.93</v>
      </c>
      <c r="F109" s="107">
        <v>2603.13</v>
      </c>
      <c r="G109" s="108"/>
      <c r="H109" s="130">
        <v>2571.11</v>
      </c>
      <c r="I109" s="108">
        <v>413.82</v>
      </c>
      <c r="J109" s="108">
        <v>765.72</v>
      </c>
      <c r="K109" s="108">
        <v>398.3</v>
      </c>
      <c r="L109" s="108">
        <v>96.58</v>
      </c>
      <c r="M109" s="108">
        <f t="shared" si="15"/>
        <v>0.358600516536322</v>
      </c>
      <c r="N109" s="113">
        <f t="shared" si="16"/>
        <v>0.341704174664241</v>
      </c>
      <c r="O109" s="114">
        <f t="shared" si="13"/>
        <v>0.753235742622102</v>
      </c>
      <c r="P109" s="114">
        <f t="shared" si="14"/>
        <v>0.643233338327321</v>
      </c>
      <c r="Q109" s="114">
        <f t="shared" si="17"/>
        <v>0.743970508661923</v>
      </c>
      <c r="R109" s="120">
        <f t="shared" si="22"/>
        <v>25.2355152384022</v>
      </c>
      <c r="S109" s="120">
        <f t="shared" si="21"/>
        <v>40.1344510703408</v>
      </c>
      <c r="T109" s="120">
        <f t="shared" si="18"/>
        <v>-7.66413245324137</v>
      </c>
      <c r="U109" s="120">
        <f t="shared" si="19"/>
        <v>12.8402591013275</v>
      </c>
      <c r="V109" s="120">
        <f t="shared" si="20"/>
        <v>23.6858120219181</v>
      </c>
    </row>
    <row r="110" spans="1:22">
      <c r="A110" s="106" t="s">
        <v>106</v>
      </c>
      <c r="B110" s="106">
        <v>2011</v>
      </c>
      <c r="C110" s="107">
        <v>9388.24</v>
      </c>
      <c r="D110" s="110">
        <v>1.07058080243237</v>
      </c>
      <c r="E110" s="107">
        <v>1721.76</v>
      </c>
      <c r="F110" s="107">
        <v>1263.1</v>
      </c>
      <c r="G110" s="108"/>
      <c r="H110" s="130">
        <v>950.3</v>
      </c>
      <c r="I110" s="108">
        <v>181.38</v>
      </c>
      <c r="J110" s="108">
        <v>404.27</v>
      </c>
      <c r="K110" s="108">
        <v>185.21</v>
      </c>
      <c r="L110" s="108">
        <v>48.38</v>
      </c>
      <c r="M110" s="108">
        <f t="shared" si="15"/>
        <v>0.183395396794287</v>
      </c>
      <c r="N110" s="113">
        <f t="shared" si="16"/>
        <v>0.17130458194058</v>
      </c>
      <c r="O110" s="114">
        <f t="shared" si="13"/>
        <v>0.733609794628752</v>
      </c>
      <c r="P110" s="114">
        <f t="shared" si="14"/>
        <v>0.648594727258333</v>
      </c>
      <c r="Q110" s="114">
        <f t="shared" si="17"/>
        <v>0.55193522906793</v>
      </c>
      <c r="R110" s="120">
        <f t="shared" si="22"/>
        <v>8.47659405992491</v>
      </c>
      <c r="S110" s="120">
        <f t="shared" si="21"/>
        <v>34.622456585543</v>
      </c>
      <c r="T110" s="120">
        <f t="shared" si="18"/>
        <v>-5.1616344597749</v>
      </c>
      <c r="U110" s="120">
        <f t="shared" si="19"/>
        <v>36.8294061857542</v>
      </c>
      <c r="V110" s="120">
        <f t="shared" si="20"/>
        <v>15.1772249256615</v>
      </c>
    </row>
    <row r="111" spans="1:22">
      <c r="A111" s="106" t="s">
        <v>107</v>
      </c>
      <c r="B111" s="106">
        <v>2011</v>
      </c>
      <c r="C111" s="107">
        <v>5758</v>
      </c>
      <c r="D111" s="110">
        <v>1.16869968073857</v>
      </c>
      <c r="E111" s="107">
        <v>1526.91</v>
      </c>
      <c r="F111" s="107">
        <v>1067.11</v>
      </c>
      <c r="G111" s="109"/>
      <c r="H111" s="130">
        <v>1118.85</v>
      </c>
      <c r="I111" s="108">
        <v>148.36</v>
      </c>
      <c r="J111" s="108">
        <v>366.77</v>
      </c>
      <c r="K111" s="108">
        <v>155.5</v>
      </c>
      <c r="L111" s="108">
        <v>48.85</v>
      </c>
      <c r="M111" s="108">
        <f t="shared" si="15"/>
        <v>0.265180618270233</v>
      </c>
      <c r="N111" s="113">
        <f t="shared" si="16"/>
        <v>0.226902276641891</v>
      </c>
      <c r="O111" s="114">
        <f t="shared" si="13"/>
        <v>0.698868957567898</v>
      </c>
      <c r="P111" s="114">
        <f t="shared" si="14"/>
        <v>0.674232272211862</v>
      </c>
      <c r="Q111" s="114">
        <f t="shared" si="17"/>
        <v>0.732754386309606</v>
      </c>
      <c r="R111" s="120">
        <f t="shared" si="22"/>
        <v>13.9446668898604</v>
      </c>
      <c r="S111" s="120">
        <f t="shared" si="21"/>
        <v>24.8654093162051</v>
      </c>
      <c r="T111" s="120">
        <f t="shared" si="18"/>
        <v>6.80502299208611</v>
      </c>
      <c r="U111" s="120">
        <f t="shared" si="19"/>
        <v>14.2413829437566</v>
      </c>
      <c r="V111" s="120">
        <f t="shared" si="20"/>
        <v>15.4445225907415</v>
      </c>
    </row>
    <row r="112" spans="1:22">
      <c r="A112" s="106" t="s">
        <v>108</v>
      </c>
      <c r="B112" s="106">
        <v>2011</v>
      </c>
      <c r="C112" s="107">
        <v>6595.6</v>
      </c>
      <c r="D112" s="110">
        <v>1.15816520516954</v>
      </c>
      <c r="E112" s="107">
        <v>1517.07</v>
      </c>
      <c r="F112" s="107">
        <v>915.4</v>
      </c>
      <c r="G112" s="108"/>
      <c r="H112" s="130">
        <v>859.29</v>
      </c>
      <c r="I112" s="108">
        <v>135.24</v>
      </c>
      <c r="J112" s="108">
        <v>320.58</v>
      </c>
      <c r="K112" s="108">
        <v>89.96</v>
      </c>
      <c r="L112" s="108">
        <v>48.25</v>
      </c>
      <c r="M112" s="108">
        <f t="shared" si="15"/>
        <v>0.230012432530778</v>
      </c>
      <c r="N112" s="113">
        <f t="shared" si="16"/>
        <v>0.19860071042033</v>
      </c>
      <c r="O112" s="114">
        <f t="shared" si="13"/>
        <v>0.603399974951716</v>
      </c>
      <c r="P112" s="114">
        <f t="shared" si="14"/>
        <v>0.648929429757483</v>
      </c>
      <c r="Q112" s="114">
        <f t="shared" si="17"/>
        <v>0.566414206331943</v>
      </c>
      <c r="R112" s="120">
        <f t="shared" si="22"/>
        <v>11.16118771627</v>
      </c>
      <c r="S112" s="120">
        <f t="shared" si="21"/>
        <v>-1.94728303516365</v>
      </c>
      <c r="T112" s="120">
        <f t="shared" si="18"/>
        <v>-5.00540771642359</v>
      </c>
      <c r="U112" s="120">
        <f t="shared" si="19"/>
        <v>35.0206848093863</v>
      </c>
      <c r="V112" s="120">
        <f t="shared" si="20"/>
        <v>9.30878373202554</v>
      </c>
    </row>
    <row r="113" spans="1:22">
      <c r="A113" s="106" t="s">
        <v>109</v>
      </c>
      <c r="B113" s="106">
        <v>2011</v>
      </c>
      <c r="C113" s="107">
        <v>10505</v>
      </c>
      <c r="D113" s="110">
        <v>1.06615642933015</v>
      </c>
      <c r="E113" s="107">
        <v>5514.84</v>
      </c>
      <c r="F113" s="107">
        <v>4548.66</v>
      </c>
      <c r="G113" s="108">
        <v>1083.82</v>
      </c>
      <c r="H113" s="130">
        <v>1369.3</v>
      </c>
      <c r="I113" s="108">
        <v>701.17</v>
      </c>
      <c r="J113" s="108">
        <v>1431.16</v>
      </c>
      <c r="K113" s="108">
        <v>827.9</v>
      </c>
      <c r="L113" s="108">
        <v>341.4</v>
      </c>
      <c r="M113" s="108">
        <f t="shared" si="15"/>
        <v>0.524972870061875</v>
      </c>
      <c r="N113" s="113">
        <f t="shared" si="16"/>
        <v>0.492397602846805</v>
      </c>
      <c r="O113" s="114">
        <f t="shared" si="13"/>
        <v>0.824803620775943</v>
      </c>
      <c r="P113" s="114">
        <f t="shared" si="14"/>
        <v>0.72584673288397</v>
      </c>
      <c r="Q113" s="114">
        <f t="shared" si="17"/>
        <v>0.248293694830675</v>
      </c>
      <c r="R113" s="120">
        <f t="shared" si="22"/>
        <v>40.0563211139284</v>
      </c>
      <c r="S113" s="120">
        <f t="shared" si="21"/>
        <v>60.2344610064885</v>
      </c>
      <c r="T113" s="120">
        <f t="shared" si="18"/>
        <v>30.8967436129659</v>
      </c>
      <c r="U113" s="120">
        <f t="shared" si="19"/>
        <v>74.7604646931222</v>
      </c>
      <c r="V113" s="120">
        <f t="shared" si="20"/>
        <v>46.6464057002635</v>
      </c>
    </row>
    <row r="114" spans="1:22">
      <c r="A114" s="106" t="s">
        <v>110</v>
      </c>
      <c r="B114" s="106">
        <v>2011</v>
      </c>
      <c r="C114" s="107">
        <v>4645</v>
      </c>
      <c r="D114" s="110">
        <v>1.14285541869948</v>
      </c>
      <c r="E114" s="107">
        <v>947.72</v>
      </c>
      <c r="F114" s="107">
        <v>644.8</v>
      </c>
      <c r="G114" s="108"/>
      <c r="H114" s="130">
        <v>494.32</v>
      </c>
      <c r="I114" s="108">
        <v>86.13</v>
      </c>
      <c r="J114" s="108">
        <v>240.75</v>
      </c>
      <c r="K114" s="108">
        <v>85.65</v>
      </c>
      <c r="L114" s="108">
        <v>29.41</v>
      </c>
      <c r="M114" s="108">
        <f t="shared" si="15"/>
        <v>0.204030139935414</v>
      </c>
      <c r="N114" s="113">
        <f t="shared" si="16"/>
        <v>0.178526641775555</v>
      </c>
      <c r="O114" s="114">
        <f t="shared" si="13"/>
        <v>0.680369729455957</v>
      </c>
      <c r="P114" s="114">
        <f t="shared" si="14"/>
        <v>0.685390818858561</v>
      </c>
      <c r="Q114" s="114">
        <f t="shared" si="17"/>
        <v>0.521588654876968</v>
      </c>
      <c r="R114" s="120">
        <f t="shared" si="22"/>
        <v>9.18688878296975</v>
      </c>
      <c r="S114" s="120">
        <f t="shared" si="21"/>
        <v>19.6698568078327</v>
      </c>
      <c r="T114" s="120">
        <f t="shared" si="18"/>
        <v>12.0134197252248</v>
      </c>
      <c r="U114" s="120">
        <f t="shared" si="19"/>
        <v>40.620316029584</v>
      </c>
      <c r="V114" s="120">
        <f t="shared" si="20"/>
        <v>14.7094782068293</v>
      </c>
    </row>
    <row r="115" spans="1:22">
      <c r="A115" s="106" t="s">
        <v>111</v>
      </c>
      <c r="B115" s="106">
        <v>2011</v>
      </c>
      <c r="C115" s="107">
        <v>877.38</v>
      </c>
      <c r="D115" s="110">
        <v>1.15652018923884</v>
      </c>
      <c r="E115" s="107">
        <v>340.12</v>
      </c>
      <c r="F115" s="107">
        <v>295.69</v>
      </c>
      <c r="G115" s="108"/>
      <c r="H115" s="130">
        <v>176.36</v>
      </c>
      <c r="I115" s="108">
        <v>19.61</v>
      </c>
      <c r="J115" s="108">
        <v>123.48</v>
      </c>
      <c r="K115" s="108">
        <v>42.91</v>
      </c>
      <c r="L115" s="108">
        <v>9.75</v>
      </c>
      <c r="M115" s="108">
        <f t="shared" si="15"/>
        <v>0.387654152134765</v>
      </c>
      <c r="N115" s="113">
        <f t="shared" si="16"/>
        <v>0.33519012961624</v>
      </c>
      <c r="O115" s="114">
        <f t="shared" si="13"/>
        <v>0.869369634246736</v>
      </c>
      <c r="P115" s="114">
        <f t="shared" si="14"/>
        <v>0.662010889783219</v>
      </c>
      <c r="Q115" s="114">
        <f t="shared" si="17"/>
        <v>0.518522874279666</v>
      </c>
      <c r="R115" s="120">
        <f t="shared" si="22"/>
        <v>24.5948542733872</v>
      </c>
      <c r="S115" s="120">
        <f t="shared" si="21"/>
        <v>72.7509325952074</v>
      </c>
      <c r="T115" s="120">
        <f t="shared" si="18"/>
        <v>1.10053383850851</v>
      </c>
      <c r="U115" s="120">
        <f t="shared" si="19"/>
        <v>41.0032949375885</v>
      </c>
      <c r="V115" s="120">
        <f t="shared" si="20"/>
        <v>33.5174819606835</v>
      </c>
    </row>
    <row r="116" spans="1:22">
      <c r="A116" s="106" t="s">
        <v>112</v>
      </c>
      <c r="B116" s="106">
        <v>2011</v>
      </c>
      <c r="C116" s="107">
        <v>2919</v>
      </c>
      <c r="D116" s="110">
        <v>1.10334315012645</v>
      </c>
      <c r="E116" s="107">
        <v>1488.33</v>
      </c>
      <c r="F116" s="107">
        <v>881.07</v>
      </c>
      <c r="G116" s="108"/>
      <c r="H116" s="130">
        <v>960.47</v>
      </c>
      <c r="I116" s="108">
        <v>81.78</v>
      </c>
      <c r="J116" s="108">
        <v>343.92</v>
      </c>
      <c r="K116" s="108">
        <v>115.11</v>
      </c>
      <c r="L116" s="108">
        <v>34.9</v>
      </c>
      <c r="M116" s="108">
        <f t="shared" si="15"/>
        <v>0.509876670092497</v>
      </c>
      <c r="N116" s="113">
        <f t="shared" si="16"/>
        <v>0.462119758512175</v>
      </c>
      <c r="O116" s="114">
        <f t="shared" si="13"/>
        <v>0.591985648344117</v>
      </c>
      <c r="P116" s="114">
        <f t="shared" si="14"/>
        <v>0.653421408060654</v>
      </c>
      <c r="Q116" s="114">
        <f t="shared" si="17"/>
        <v>0.645334032103095</v>
      </c>
      <c r="R116" s="120">
        <f t="shared" si="22"/>
        <v>37.0784735818561</v>
      </c>
      <c r="S116" s="120">
        <f t="shared" si="21"/>
        <v>-5.15302399249647</v>
      </c>
      <c r="T116" s="120">
        <f t="shared" si="18"/>
        <v>-2.9087184377634</v>
      </c>
      <c r="U116" s="120">
        <f t="shared" si="19"/>
        <v>25.1619790949768</v>
      </c>
      <c r="V116" s="120">
        <f t="shared" si="20"/>
        <v>23.4418054163357</v>
      </c>
    </row>
    <row r="117" spans="1:22">
      <c r="A117" s="106" t="s">
        <v>113</v>
      </c>
      <c r="B117" s="106">
        <v>2011</v>
      </c>
      <c r="C117" s="107">
        <v>8050</v>
      </c>
      <c r="D117" s="110">
        <v>1.10097920499245</v>
      </c>
      <c r="E117" s="107">
        <v>2044.79</v>
      </c>
      <c r="F117" s="107">
        <v>1537.42</v>
      </c>
      <c r="G117" s="108">
        <v>1477.67</v>
      </c>
      <c r="H117" s="130">
        <v>1138.59</v>
      </c>
      <c r="I117" s="108">
        <v>185.12</v>
      </c>
      <c r="J117" s="108">
        <v>611.51</v>
      </c>
      <c r="K117" s="108">
        <v>200.59</v>
      </c>
      <c r="L117" s="108">
        <v>72.75</v>
      </c>
      <c r="M117" s="108">
        <f t="shared" si="15"/>
        <v>0.254011180124224</v>
      </c>
      <c r="N117" s="113">
        <f t="shared" si="16"/>
        <v>0.230713876313373</v>
      </c>
      <c r="O117" s="114">
        <f t="shared" si="13"/>
        <v>0.751871830359108</v>
      </c>
      <c r="P117" s="114">
        <f t="shared" si="14"/>
        <v>0.695951659273328</v>
      </c>
      <c r="Q117" s="114">
        <f t="shared" si="17"/>
        <v>0.556824906225089</v>
      </c>
      <c r="R117" s="120">
        <f t="shared" si="22"/>
        <v>14.3195404293873</v>
      </c>
      <c r="S117" s="120">
        <f t="shared" si="21"/>
        <v>39.751393045632</v>
      </c>
      <c r="T117" s="120">
        <f t="shared" si="18"/>
        <v>16.9428293031061</v>
      </c>
      <c r="U117" s="120">
        <f t="shared" si="19"/>
        <v>36.218585170124</v>
      </c>
      <c r="V117" s="120">
        <f t="shared" si="20"/>
        <v>21.8581443140818</v>
      </c>
    </row>
    <row r="118" spans="1:22">
      <c r="A118" s="106" t="s">
        <v>114</v>
      </c>
      <c r="B118" s="106">
        <v>2011</v>
      </c>
      <c r="C118" s="107">
        <v>3469</v>
      </c>
      <c r="D118" s="110">
        <v>1.10785425590617</v>
      </c>
      <c r="E118" s="107">
        <v>773.08</v>
      </c>
      <c r="F118" s="107">
        <v>518.14</v>
      </c>
      <c r="G118" s="108"/>
      <c r="H118" s="130">
        <v>322.95</v>
      </c>
      <c r="I118" s="108">
        <v>76.41</v>
      </c>
      <c r="J118" s="108">
        <v>181.73</v>
      </c>
      <c r="K118" s="108">
        <v>70.69</v>
      </c>
      <c r="L118" s="108">
        <v>33.24</v>
      </c>
      <c r="M118" s="108">
        <f t="shared" si="15"/>
        <v>0.222853848371289</v>
      </c>
      <c r="N118" s="113">
        <f t="shared" si="16"/>
        <v>0.201158092035315</v>
      </c>
      <c r="O118" s="114">
        <f t="shared" si="13"/>
        <v>0.670228178196306</v>
      </c>
      <c r="P118" s="114">
        <f t="shared" si="14"/>
        <v>0.698787972362682</v>
      </c>
      <c r="Q118" s="114">
        <f t="shared" si="17"/>
        <v>0.417744605991618</v>
      </c>
      <c r="R118" s="120">
        <f t="shared" si="22"/>
        <v>11.4127080176026</v>
      </c>
      <c r="S118" s="120">
        <f t="shared" si="21"/>
        <v>16.8215778544065</v>
      </c>
      <c r="T118" s="120">
        <f t="shared" si="18"/>
        <v>18.2667153159068</v>
      </c>
      <c r="U118" s="120">
        <f t="shared" si="19"/>
        <v>53.5925686688901</v>
      </c>
      <c r="V118" s="120">
        <f t="shared" si="20"/>
        <v>17.3978687799226</v>
      </c>
    </row>
    <row r="119" spans="1:22">
      <c r="A119" s="106" t="s">
        <v>115</v>
      </c>
      <c r="B119" s="106">
        <v>2011</v>
      </c>
      <c r="C119" s="107">
        <v>4631</v>
      </c>
      <c r="D119" s="110">
        <v>1.0915264694546</v>
      </c>
      <c r="E119" s="107">
        <v>1111.16</v>
      </c>
      <c r="F119" s="107">
        <v>881.95</v>
      </c>
      <c r="G119" s="108">
        <v>895.51</v>
      </c>
      <c r="H119" s="130">
        <v>970.55</v>
      </c>
      <c r="I119" s="108">
        <v>136.64</v>
      </c>
      <c r="J119" s="108">
        <v>277.71</v>
      </c>
      <c r="K119" s="108">
        <v>110.61</v>
      </c>
      <c r="L119" s="108">
        <v>41.38</v>
      </c>
      <c r="M119" s="108">
        <f t="shared" si="15"/>
        <v>0.239939537896783</v>
      </c>
      <c r="N119" s="113">
        <f t="shared" si="16"/>
        <v>0.21982017350131</v>
      </c>
      <c r="O119" s="114">
        <f t="shared" si="13"/>
        <v>0.793720076316642</v>
      </c>
      <c r="P119" s="114">
        <f t="shared" si="14"/>
        <v>0.642145246329157</v>
      </c>
      <c r="Q119" s="114">
        <f t="shared" si="17"/>
        <v>0.873456567911012</v>
      </c>
      <c r="R119" s="120">
        <f t="shared" si="22"/>
        <v>13.2481370072842</v>
      </c>
      <c r="S119" s="120">
        <f t="shared" si="21"/>
        <v>51.5045731210377</v>
      </c>
      <c r="T119" s="120">
        <f t="shared" si="18"/>
        <v>-8.17201354098777</v>
      </c>
      <c r="U119" s="120">
        <f t="shared" si="19"/>
        <v>-3.33520681970814</v>
      </c>
      <c r="V119" s="120">
        <f t="shared" si="20"/>
        <v>17.0990747925085</v>
      </c>
    </row>
    <row r="120" spans="1:22">
      <c r="A120" s="106" t="s">
        <v>116</v>
      </c>
      <c r="B120" s="106">
        <v>2011</v>
      </c>
      <c r="C120" s="107">
        <v>303.3</v>
      </c>
      <c r="D120" s="110">
        <v>1.07857077735878</v>
      </c>
      <c r="E120" s="107">
        <v>54.76</v>
      </c>
      <c r="F120" s="107">
        <v>45.83</v>
      </c>
      <c r="G120" s="108"/>
      <c r="H120" s="130">
        <v>6.67</v>
      </c>
      <c r="I120" s="108">
        <v>5.18</v>
      </c>
      <c r="J120" s="108">
        <v>16</v>
      </c>
      <c r="K120" s="108">
        <v>11.25</v>
      </c>
      <c r="L120" s="108">
        <v>8.1</v>
      </c>
      <c r="M120" s="108">
        <f t="shared" si="15"/>
        <v>0.180547312891527</v>
      </c>
      <c r="N120" s="113">
        <f t="shared" si="16"/>
        <v>0.167394960703139</v>
      </c>
      <c r="O120" s="114">
        <f t="shared" si="13"/>
        <v>0.836924762600438</v>
      </c>
      <c r="P120" s="114">
        <f t="shared" si="14"/>
        <v>0.884355225834606</v>
      </c>
      <c r="Q120" s="114">
        <f t="shared" si="17"/>
        <v>0.121804236669102</v>
      </c>
      <c r="R120" s="120">
        <f t="shared" si="22"/>
        <v>8.0920800296465</v>
      </c>
      <c r="S120" s="120">
        <f t="shared" si="21"/>
        <v>63.6387127098309</v>
      </c>
      <c r="T120" s="120">
        <f t="shared" si="18"/>
        <v>104.882643658745</v>
      </c>
      <c r="U120" s="120">
        <f t="shared" si="19"/>
        <v>90.561593646525</v>
      </c>
      <c r="V120" s="120">
        <f t="shared" si="20"/>
        <v>37.1274142902811</v>
      </c>
    </row>
    <row r="121" spans="1:22">
      <c r="A121" s="106" t="s">
        <v>117</v>
      </c>
      <c r="B121" s="106">
        <v>2011</v>
      </c>
      <c r="C121" s="107">
        <v>3743</v>
      </c>
      <c r="D121" s="110">
        <v>1.15361549680135</v>
      </c>
      <c r="E121" s="107">
        <v>1500.18</v>
      </c>
      <c r="F121" s="107">
        <v>933.84</v>
      </c>
      <c r="G121" s="108">
        <v>242.98</v>
      </c>
      <c r="H121" s="130">
        <v>273.16</v>
      </c>
      <c r="I121" s="108">
        <v>176.05</v>
      </c>
      <c r="J121" s="108">
        <v>332.88</v>
      </c>
      <c r="K121" s="108">
        <v>124.12</v>
      </c>
      <c r="L121" s="108">
        <v>44.42</v>
      </c>
      <c r="M121" s="108">
        <f t="shared" si="15"/>
        <v>0.400796152818595</v>
      </c>
      <c r="N121" s="113">
        <f t="shared" si="16"/>
        <v>0.34742611722007</v>
      </c>
      <c r="O121" s="114">
        <f t="shared" si="13"/>
        <v>0.622485301763788</v>
      </c>
      <c r="P121" s="114">
        <f t="shared" si="14"/>
        <v>0.725466889402896</v>
      </c>
      <c r="Q121" s="114">
        <f t="shared" si="17"/>
        <v>0.182084816488688</v>
      </c>
      <c r="R121" s="120">
        <f t="shared" si="22"/>
        <v>25.7982723597553</v>
      </c>
      <c r="S121" s="120">
        <f t="shared" si="21"/>
        <v>3.41287669645038</v>
      </c>
      <c r="T121" s="120">
        <f t="shared" si="18"/>
        <v>30.7194467293687</v>
      </c>
      <c r="U121" s="120">
        <f t="shared" si="19"/>
        <v>83.0313122384216</v>
      </c>
      <c r="V121" s="120">
        <f t="shared" si="20"/>
        <v>27.5366146519223</v>
      </c>
    </row>
    <row r="122" spans="1:22">
      <c r="A122" s="106" t="s">
        <v>118</v>
      </c>
      <c r="B122" s="106">
        <v>2011</v>
      </c>
      <c r="C122" s="107">
        <v>2564.19</v>
      </c>
      <c r="D122" s="110">
        <v>1.14272705090522</v>
      </c>
      <c r="E122" s="107">
        <v>450.12</v>
      </c>
      <c r="F122" s="107">
        <v>284.04</v>
      </c>
      <c r="G122" s="108"/>
      <c r="H122" s="130">
        <v>284.45</v>
      </c>
      <c r="I122" s="108">
        <v>48.95</v>
      </c>
      <c r="J122" s="108">
        <v>110.05</v>
      </c>
      <c r="K122" s="108">
        <v>28.57</v>
      </c>
      <c r="L122" s="108">
        <v>14.06</v>
      </c>
      <c r="M122" s="108">
        <f t="shared" si="15"/>
        <v>0.175540814058241</v>
      </c>
      <c r="N122" s="113">
        <f t="shared" si="16"/>
        <v>0.15361569844626</v>
      </c>
      <c r="O122" s="114">
        <f t="shared" si="13"/>
        <v>0.631031724873367</v>
      </c>
      <c r="P122" s="114">
        <f t="shared" si="14"/>
        <v>0.709864807773553</v>
      </c>
      <c r="Q122" s="114">
        <f t="shared" si="17"/>
        <v>0.631942593086288</v>
      </c>
      <c r="R122" s="120">
        <f t="shared" si="22"/>
        <v>6.73687978315834</v>
      </c>
      <c r="S122" s="120">
        <f t="shared" si="21"/>
        <v>5.81316008967596</v>
      </c>
      <c r="T122" s="120">
        <f t="shared" si="18"/>
        <v>23.436972267296</v>
      </c>
      <c r="U122" s="120">
        <f t="shared" si="19"/>
        <v>26.8348446274223</v>
      </c>
      <c r="V122" s="120">
        <f t="shared" si="20"/>
        <v>10.231941577302</v>
      </c>
    </row>
    <row r="123" spans="1:22">
      <c r="A123" s="106" t="s">
        <v>119</v>
      </c>
      <c r="B123" s="106">
        <v>2011</v>
      </c>
      <c r="C123" s="107">
        <v>568.17</v>
      </c>
      <c r="D123" s="110">
        <v>1.13816753622569</v>
      </c>
      <c r="E123" s="107">
        <v>151.81</v>
      </c>
      <c r="F123" s="107">
        <v>119.85</v>
      </c>
      <c r="G123" s="108">
        <v>42.88</v>
      </c>
      <c r="H123" s="130">
        <v>59.35</v>
      </c>
      <c r="I123" s="108">
        <v>22.93</v>
      </c>
      <c r="J123" s="108">
        <v>45.66</v>
      </c>
      <c r="K123" s="108">
        <v>14.62</v>
      </c>
      <c r="L123" s="108">
        <v>4.45</v>
      </c>
      <c r="M123" s="108">
        <f t="shared" si="15"/>
        <v>0.267191157576078</v>
      </c>
      <c r="N123" s="113">
        <f t="shared" si="16"/>
        <v>0.234755560206995</v>
      </c>
      <c r="O123" s="114">
        <f t="shared" si="13"/>
        <v>0.789473684210526</v>
      </c>
      <c r="P123" s="114">
        <f t="shared" si="14"/>
        <v>0.731414267834793</v>
      </c>
      <c r="Q123" s="114">
        <f t="shared" si="17"/>
        <v>0.390949212831829</v>
      </c>
      <c r="R123" s="120">
        <f t="shared" si="22"/>
        <v>14.7170429158598</v>
      </c>
      <c r="S123" s="120">
        <f t="shared" si="21"/>
        <v>50.3119637307993</v>
      </c>
      <c r="T123" s="120">
        <f t="shared" si="18"/>
        <v>33.4954629415338</v>
      </c>
      <c r="U123" s="120">
        <f t="shared" si="19"/>
        <v>56.9398631298571</v>
      </c>
      <c r="V123" s="120">
        <f t="shared" si="20"/>
        <v>27.9361511028148</v>
      </c>
    </row>
    <row r="124" spans="1:22">
      <c r="A124" s="106" t="s">
        <v>120</v>
      </c>
      <c r="B124" s="106">
        <v>2011</v>
      </c>
      <c r="C124" s="107">
        <v>639.45</v>
      </c>
      <c r="D124" s="110">
        <v>1.2264416981766</v>
      </c>
      <c r="E124" s="107">
        <v>219.98</v>
      </c>
      <c r="F124" s="107">
        <v>177.13</v>
      </c>
      <c r="G124" s="108"/>
      <c r="H124" s="130">
        <v>128.18</v>
      </c>
      <c r="I124" s="108">
        <v>24.4</v>
      </c>
      <c r="J124" s="108">
        <v>80.11</v>
      </c>
      <c r="K124" s="108">
        <v>24.17</v>
      </c>
      <c r="L124" s="108">
        <v>7.5</v>
      </c>
      <c r="M124" s="108">
        <f t="shared" si="15"/>
        <v>0.344014387364141</v>
      </c>
      <c r="N124" s="113">
        <f t="shared" si="16"/>
        <v>0.280497954265255</v>
      </c>
      <c r="O124" s="114">
        <f t="shared" si="13"/>
        <v>0.805209564505864</v>
      </c>
      <c r="P124" s="114">
        <f t="shared" si="14"/>
        <v>0.768813865522498</v>
      </c>
      <c r="Q124" s="114">
        <f t="shared" si="17"/>
        <v>0.582689335394127</v>
      </c>
      <c r="R124" s="120">
        <f t="shared" si="22"/>
        <v>19.2158399158057</v>
      </c>
      <c r="S124" s="120">
        <f t="shared" si="21"/>
        <v>54.7314233885306</v>
      </c>
      <c r="T124" s="120">
        <f t="shared" si="18"/>
        <v>50.9522114397772</v>
      </c>
      <c r="U124" s="120">
        <f t="shared" si="19"/>
        <v>32.9875872154638</v>
      </c>
      <c r="V124" s="120">
        <f t="shared" si="20"/>
        <v>30.8697684927136</v>
      </c>
    </row>
    <row r="125" spans="1:22">
      <c r="A125" s="106" t="s">
        <v>121</v>
      </c>
      <c r="B125" s="106">
        <v>2011</v>
      </c>
      <c r="C125" s="107">
        <v>2208.71</v>
      </c>
      <c r="D125" s="110">
        <v>1.18003865529303</v>
      </c>
      <c r="E125" s="107">
        <v>720.43</v>
      </c>
      <c r="F125" s="107">
        <v>593.41</v>
      </c>
      <c r="G125" s="108"/>
      <c r="H125" s="130">
        <v>138.55</v>
      </c>
      <c r="I125" s="108">
        <v>96.7</v>
      </c>
      <c r="J125" s="108">
        <v>209.84</v>
      </c>
      <c r="K125" s="108">
        <v>63.43</v>
      </c>
      <c r="L125" s="108">
        <v>38.34</v>
      </c>
      <c r="M125" s="108">
        <f t="shared" si="15"/>
        <v>0.326176818142717</v>
      </c>
      <c r="N125" s="113">
        <f t="shared" si="16"/>
        <v>0.27641197742096</v>
      </c>
      <c r="O125" s="114">
        <f t="shared" si="13"/>
        <v>0.823688630401288</v>
      </c>
      <c r="P125" s="114">
        <f t="shared" si="14"/>
        <v>0.688074012908444</v>
      </c>
      <c r="Q125" s="114">
        <f t="shared" si="17"/>
        <v>0.192315700345627</v>
      </c>
      <c r="R125" s="120">
        <f t="shared" si="22"/>
        <v>18.8139811861216</v>
      </c>
      <c r="S125" s="120">
        <f t="shared" si="21"/>
        <v>59.9213132901193</v>
      </c>
      <c r="T125" s="120">
        <f t="shared" si="18"/>
        <v>13.2658354354665</v>
      </c>
      <c r="U125" s="120">
        <f t="shared" si="19"/>
        <v>81.7532649016682</v>
      </c>
      <c r="V125" s="120">
        <f t="shared" si="20"/>
        <v>32.7745614034103</v>
      </c>
    </row>
    <row r="126" spans="1:22">
      <c r="A126" s="106" t="s">
        <v>91</v>
      </c>
      <c r="B126" s="106">
        <v>2012</v>
      </c>
      <c r="C126" s="107">
        <v>2069.3</v>
      </c>
      <c r="D126" s="110">
        <v>1.13669766882988</v>
      </c>
      <c r="E126" s="107">
        <v>3314.934</v>
      </c>
      <c r="F126" s="107">
        <v>3124.7503</v>
      </c>
      <c r="G126" s="108"/>
      <c r="H126" s="131">
        <v>656.452931</v>
      </c>
      <c r="I126" s="108">
        <v>313.9994</v>
      </c>
      <c r="J126" s="108">
        <v>1152.7384</v>
      </c>
      <c r="K126" s="108">
        <v>752.4673</v>
      </c>
      <c r="L126" s="108">
        <v>281.4872</v>
      </c>
      <c r="M126" s="108">
        <f t="shared" si="15"/>
        <v>1.60195911660948</v>
      </c>
      <c r="N126" s="113">
        <f t="shared" si="16"/>
        <v>1.40930975802787</v>
      </c>
      <c r="O126" s="114">
        <f t="shared" si="13"/>
        <v>0.942628209189082</v>
      </c>
      <c r="P126" s="114">
        <f t="shared" si="14"/>
        <v>0.800285482011154</v>
      </c>
      <c r="Q126" s="114">
        <f t="shared" si="17"/>
        <v>0.198028959550929</v>
      </c>
      <c r="R126" s="120">
        <f t="shared" si="22"/>
        <v>130.235283930976</v>
      </c>
      <c r="S126" s="120">
        <f t="shared" si="21"/>
        <v>93.3257787724814</v>
      </c>
      <c r="T126" s="120">
        <f t="shared" si="18"/>
        <v>65.6419976364954</v>
      </c>
      <c r="U126" s="120">
        <f t="shared" si="19"/>
        <v>81.0395615878957</v>
      </c>
      <c r="V126" s="120">
        <f t="shared" si="20"/>
        <v>111.474482035521</v>
      </c>
    </row>
    <row r="127" spans="1:22">
      <c r="A127" s="106" t="s">
        <v>92</v>
      </c>
      <c r="B127" s="106">
        <v>2012</v>
      </c>
      <c r="C127" s="107">
        <v>1413.15</v>
      </c>
      <c r="D127" s="110">
        <v>1.05922707169698</v>
      </c>
      <c r="E127" s="107">
        <v>1760.0201</v>
      </c>
      <c r="F127" s="107">
        <v>1105.5625</v>
      </c>
      <c r="G127" s="108">
        <v>879.4</v>
      </c>
      <c r="H127" s="131">
        <v>529.034943</v>
      </c>
      <c r="I127" s="108">
        <v>149.8748</v>
      </c>
      <c r="J127" s="108">
        <v>400.904</v>
      </c>
      <c r="K127" s="108">
        <v>187.6982</v>
      </c>
      <c r="L127" s="108">
        <v>49.563</v>
      </c>
      <c r="M127" s="108">
        <f t="shared" si="15"/>
        <v>1.2454587977214</v>
      </c>
      <c r="N127" s="113">
        <f t="shared" si="16"/>
        <v>1.17581851049753</v>
      </c>
      <c r="O127" s="114">
        <f t="shared" si="13"/>
        <v>0.628153337566997</v>
      </c>
      <c r="P127" s="114">
        <f t="shared" si="14"/>
        <v>0.712795522641189</v>
      </c>
      <c r="Q127" s="114">
        <f t="shared" si="17"/>
        <v>0.300584602982659</v>
      </c>
      <c r="R127" s="120">
        <f t="shared" si="22"/>
        <v>107.271253614477</v>
      </c>
      <c r="S127" s="120">
        <f t="shared" si="21"/>
        <v>5.00475812289201</v>
      </c>
      <c r="T127" s="120">
        <f t="shared" si="18"/>
        <v>24.8049215375421</v>
      </c>
      <c r="U127" s="120">
        <f t="shared" si="19"/>
        <v>68.2282572284922</v>
      </c>
      <c r="V127" s="120">
        <f t="shared" si="20"/>
        <v>74.667021669868</v>
      </c>
    </row>
    <row r="128" spans="1:22">
      <c r="A128" s="106" t="s">
        <v>93</v>
      </c>
      <c r="B128" s="106">
        <v>2012</v>
      </c>
      <c r="C128" s="107">
        <v>7287.51</v>
      </c>
      <c r="D128" s="110">
        <v>1.102395440468</v>
      </c>
      <c r="E128" s="107">
        <v>2084.2825</v>
      </c>
      <c r="F128" s="107">
        <v>1560.5912</v>
      </c>
      <c r="G128" s="108">
        <v>837.57</v>
      </c>
      <c r="H128" s="131">
        <v>1133.963054</v>
      </c>
      <c r="I128" s="108">
        <v>250.2965</v>
      </c>
      <c r="J128" s="108">
        <v>533.4513</v>
      </c>
      <c r="K128" s="108">
        <v>226.2031</v>
      </c>
      <c r="L128" s="108">
        <v>50.1913</v>
      </c>
      <c r="M128" s="108">
        <f t="shared" si="15"/>
        <v>0.286007497759866</v>
      </c>
      <c r="N128" s="113">
        <f t="shared" si="16"/>
        <v>0.259441836623024</v>
      </c>
      <c r="O128" s="114">
        <f t="shared" si="13"/>
        <v>0.748742648849184</v>
      </c>
      <c r="P128" s="114">
        <f t="shared" si="14"/>
        <v>0.679320888135214</v>
      </c>
      <c r="Q128" s="114">
        <f t="shared" si="17"/>
        <v>0.544054394737758</v>
      </c>
      <c r="R128" s="120">
        <f t="shared" si="22"/>
        <v>17.1449557649078</v>
      </c>
      <c r="S128" s="120">
        <f t="shared" si="21"/>
        <v>38.8725549262976</v>
      </c>
      <c r="T128" s="120">
        <f t="shared" si="18"/>
        <v>9.18020063757508</v>
      </c>
      <c r="U128" s="120">
        <f t="shared" si="19"/>
        <v>37.8138841123843</v>
      </c>
      <c r="V128" s="120">
        <f t="shared" si="20"/>
        <v>22.7608929192001</v>
      </c>
    </row>
    <row r="129" spans="1:22">
      <c r="A129" s="106" t="s">
        <v>94</v>
      </c>
      <c r="B129" s="106">
        <v>2012</v>
      </c>
      <c r="C129" s="107">
        <v>3610.83</v>
      </c>
      <c r="D129" s="110">
        <v>1.10860656652132</v>
      </c>
      <c r="E129" s="107">
        <v>1516.378</v>
      </c>
      <c r="F129" s="107">
        <v>1045.2161</v>
      </c>
      <c r="G129" s="108"/>
      <c r="H129" s="131">
        <v>428.49752</v>
      </c>
      <c r="I129" s="108">
        <v>242.8809</v>
      </c>
      <c r="J129" s="108">
        <v>314.0623</v>
      </c>
      <c r="K129" s="108">
        <v>214.3935</v>
      </c>
      <c r="L129" s="108">
        <v>43.1029</v>
      </c>
      <c r="M129" s="108">
        <f t="shared" si="15"/>
        <v>0.419952753245099</v>
      </c>
      <c r="N129" s="113">
        <f t="shared" si="16"/>
        <v>0.378811352852493</v>
      </c>
      <c r="O129" s="114">
        <f t="shared" si="13"/>
        <v>0.689284663850307</v>
      </c>
      <c r="P129" s="114">
        <f t="shared" si="14"/>
        <v>0.779206902763935</v>
      </c>
      <c r="Q129" s="114">
        <f t="shared" si="17"/>
        <v>0.282579620648677</v>
      </c>
      <c r="R129" s="120">
        <f t="shared" si="22"/>
        <v>28.8850326138406</v>
      </c>
      <c r="S129" s="120">
        <f t="shared" si="21"/>
        <v>22.1736374777212</v>
      </c>
      <c r="T129" s="120">
        <f t="shared" si="18"/>
        <v>55.8032967046945</v>
      </c>
      <c r="U129" s="120">
        <f t="shared" si="19"/>
        <v>70.4774489935449</v>
      </c>
      <c r="V129" s="120">
        <f t="shared" si="20"/>
        <v>34.3938216336725</v>
      </c>
    </row>
    <row r="130" spans="1:22">
      <c r="A130" s="106" t="s">
        <v>95</v>
      </c>
      <c r="B130" s="106">
        <v>2012</v>
      </c>
      <c r="C130" s="107">
        <v>2489.85</v>
      </c>
      <c r="D130" s="110">
        <v>1.09095838233884</v>
      </c>
      <c r="E130" s="107">
        <v>1552.7453</v>
      </c>
      <c r="F130" s="107">
        <v>1119.8651</v>
      </c>
      <c r="G130" s="108"/>
      <c r="H130" s="131">
        <v>554.993568</v>
      </c>
      <c r="I130" s="108">
        <v>182.6838</v>
      </c>
      <c r="J130" s="108">
        <v>319.7578</v>
      </c>
      <c r="K130" s="108">
        <v>179.8497</v>
      </c>
      <c r="L130" s="108">
        <v>47.6113</v>
      </c>
      <c r="M130" s="108">
        <f t="shared" si="15"/>
        <v>0.623630058035625</v>
      </c>
      <c r="N130" s="113">
        <f t="shared" si="16"/>
        <v>0.571635057882466</v>
      </c>
      <c r="O130" s="114">
        <f t="shared" ref="O130:O193" si="23">F130/E130</f>
        <v>0.721216222647719</v>
      </c>
      <c r="P130" s="114">
        <f t="shared" ref="P130:P193" si="24">(I130+K130+L130+J130)/F130</f>
        <v>0.651777254242498</v>
      </c>
      <c r="Q130" s="114">
        <f t="shared" si="17"/>
        <v>0.357427305044813</v>
      </c>
      <c r="R130" s="120">
        <f t="shared" si="22"/>
        <v>47.8493811917145</v>
      </c>
      <c r="S130" s="120">
        <f t="shared" si="21"/>
        <v>31.1416922204513</v>
      </c>
      <c r="T130" s="120">
        <f t="shared" si="18"/>
        <v>-3.67614861002458</v>
      </c>
      <c r="U130" s="120">
        <f t="shared" si="19"/>
        <v>61.1274372993196</v>
      </c>
      <c r="V130" s="120">
        <f t="shared" si="20"/>
        <v>40.6830960280485</v>
      </c>
    </row>
    <row r="131" spans="1:22">
      <c r="A131" s="106" t="s">
        <v>96</v>
      </c>
      <c r="B131" s="106">
        <v>2012</v>
      </c>
      <c r="C131" s="107">
        <v>4389</v>
      </c>
      <c r="D131" s="110">
        <v>1.14552590046608</v>
      </c>
      <c r="E131" s="107">
        <v>3105.3785</v>
      </c>
      <c r="F131" s="107">
        <v>2317.1856</v>
      </c>
      <c r="G131" s="108"/>
      <c r="H131" s="131">
        <v>1775.960273</v>
      </c>
      <c r="I131" s="108">
        <v>216.6971</v>
      </c>
      <c r="J131" s="108">
        <v>606.4863</v>
      </c>
      <c r="K131" s="108">
        <v>242.3854</v>
      </c>
      <c r="L131" s="108">
        <v>60.9182</v>
      </c>
      <c r="M131" s="108">
        <f t="shared" ref="M131:M194" si="25">E131/C131</f>
        <v>0.70753668261563</v>
      </c>
      <c r="N131" s="113">
        <f t="shared" ref="N131:N194" si="26">(E131/C131)/D131</f>
        <v>0.617652278597764</v>
      </c>
      <c r="O131" s="114">
        <f t="shared" si="23"/>
        <v>0.746184595533201</v>
      </c>
      <c r="P131" s="114">
        <f t="shared" si="24"/>
        <v>0.48614448493034</v>
      </c>
      <c r="Q131" s="114">
        <f t="shared" ref="Q131:Q194" si="27">H131/E131</f>
        <v>0.571898167324853</v>
      </c>
      <c r="R131" s="120">
        <f t="shared" si="22"/>
        <v>52.3752075889109</v>
      </c>
      <c r="S131" s="120">
        <f t="shared" si="21"/>
        <v>38.154119527697</v>
      </c>
      <c r="T131" s="120">
        <f t="shared" ref="T131:T194" si="28">(P131-$P$7)/($P$27-$P$7)*100</f>
        <v>-80.9873972788977</v>
      </c>
      <c r="U131" s="120">
        <f t="shared" ref="U131:U194" si="29">($Q$22-Q131)/($Q$22-$Q$30)*100</f>
        <v>34.3356255476593</v>
      </c>
      <c r="V131" s="120">
        <f t="shared" si="20"/>
        <v>34.3907712857621</v>
      </c>
    </row>
    <row r="132" spans="1:22">
      <c r="A132" s="106" t="s">
        <v>97</v>
      </c>
      <c r="B132" s="106">
        <v>2012</v>
      </c>
      <c r="C132" s="107">
        <v>2750.4</v>
      </c>
      <c r="D132" s="110">
        <v>1.12758249383288</v>
      </c>
      <c r="E132" s="107">
        <v>1041.2514</v>
      </c>
      <c r="F132" s="107">
        <v>760.5681</v>
      </c>
      <c r="G132" s="108"/>
      <c r="H132" s="131">
        <v>448.724727</v>
      </c>
      <c r="I132" s="108">
        <v>102.6819</v>
      </c>
      <c r="J132" s="108">
        <v>218.1247</v>
      </c>
      <c r="K132" s="108">
        <v>111.2119</v>
      </c>
      <c r="L132" s="108">
        <v>26.8489</v>
      </c>
      <c r="M132" s="108">
        <f t="shared" si="25"/>
        <v>0.378581806282723</v>
      </c>
      <c r="N132" s="113">
        <f t="shared" si="26"/>
        <v>0.335746438378842</v>
      </c>
      <c r="O132" s="114">
        <f t="shared" si="23"/>
        <v>0.73043656892082</v>
      </c>
      <c r="P132" s="114">
        <f t="shared" si="24"/>
        <v>0.603321911607915</v>
      </c>
      <c r="Q132" s="114">
        <f t="shared" si="27"/>
        <v>0.430947537741606</v>
      </c>
      <c r="R132" s="120">
        <f t="shared" si="22"/>
        <v>24.6495676359858</v>
      </c>
      <c r="S132" s="120">
        <f t="shared" si="21"/>
        <v>33.7312485477418</v>
      </c>
      <c r="T132" s="120">
        <f t="shared" si="28"/>
        <v>-26.2933098113659</v>
      </c>
      <c r="U132" s="120">
        <f t="shared" si="29"/>
        <v>51.9432515623369</v>
      </c>
      <c r="V132" s="120">
        <f t="shared" si="20"/>
        <v>24.100984466237</v>
      </c>
    </row>
    <row r="133" spans="1:22">
      <c r="A133" s="106" t="s">
        <v>98</v>
      </c>
      <c r="B133" s="106">
        <v>2012</v>
      </c>
      <c r="C133" s="107">
        <v>3834.04</v>
      </c>
      <c r="D133" s="110">
        <v>1.06179988211079</v>
      </c>
      <c r="E133" s="107">
        <v>1163.1708</v>
      </c>
      <c r="F133" s="107">
        <v>837.8027</v>
      </c>
      <c r="G133" s="108"/>
      <c r="H133" s="131">
        <v>351.044025</v>
      </c>
      <c r="I133" s="108">
        <v>144.8683</v>
      </c>
      <c r="J133" s="108">
        <v>244.0455</v>
      </c>
      <c r="K133" s="108">
        <v>97.8876</v>
      </c>
      <c r="L133" s="108">
        <v>28.3936</v>
      </c>
      <c r="M133" s="108">
        <f t="shared" si="25"/>
        <v>0.303379933438357</v>
      </c>
      <c r="N133" s="113">
        <f t="shared" si="26"/>
        <v>0.2857223272951</v>
      </c>
      <c r="O133" s="114">
        <f t="shared" si="23"/>
        <v>0.720274872787384</v>
      </c>
      <c r="P133" s="114">
        <f t="shared" si="24"/>
        <v>0.614935950910638</v>
      </c>
      <c r="Q133" s="114">
        <f t="shared" si="27"/>
        <v>0.301799206960835</v>
      </c>
      <c r="R133" s="120">
        <f t="shared" si="22"/>
        <v>19.7296607202728</v>
      </c>
      <c r="S133" s="120">
        <f t="shared" si="21"/>
        <v>30.8773118582802</v>
      </c>
      <c r="T133" s="120">
        <f t="shared" si="28"/>
        <v>-20.8723059586158</v>
      </c>
      <c r="U133" s="120">
        <f t="shared" si="29"/>
        <v>68.076528267317</v>
      </c>
      <c r="V133" s="120">
        <f t="shared" si="20"/>
        <v>22.7336810346898</v>
      </c>
    </row>
    <row r="134" spans="1:22">
      <c r="A134" s="106" t="s">
        <v>99</v>
      </c>
      <c r="B134" s="106">
        <v>2012</v>
      </c>
      <c r="C134" s="107">
        <v>2380.43</v>
      </c>
      <c r="D134" s="110">
        <v>1.03330826274563</v>
      </c>
      <c r="E134" s="107">
        <v>3743.7053</v>
      </c>
      <c r="F134" s="107">
        <v>3426.7879</v>
      </c>
      <c r="G134" s="108">
        <v>1028.1</v>
      </c>
      <c r="H134" s="131">
        <v>601.672101</v>
      </c>
      <c r="I134" s="108">
        <v>667.1271</v>
      </c>
      <c r="J134" s="108">
        <v>897.9186</v>
      </c>
      <c r="K134" s="108">
        <v>806.7732</v>
      </c>
      <c r="L134" s="108">
        <v>318.0953</v>
      </c>
      <c r="M134" s="108">
        <f t="shared" si="25"/>
        <v>1.5727012766601</v>
      </c>
      <c r="N134" s="113">
        <f t="shared" si="26"/>
        <v>1.52200590410574</v>
      </c>
      <c r="O134" s="114">
        <f t="shared" si="23"/>
        <v>0.915346595256843</v>
      </c>
      <c r="P134" s="114">
        <f t="shared" si="24"/>
        <v>0.784966644711218</v>
      </c>
      <c r="Q134" s="114">
        <f t="shared" si="27"/>
        <v>0.160715668778736</v>
      </c>
      <c r="R134" s="120">
        <f t="shared" si="22"/>
        <v>141.319030077601</v>
      </c>
      <c r="S134" s="120">
        <f t="shared" si="21"/>
        <v>85.6636721786071</v>
      </c>
      <c r="T134" s="120">
        <f t="shared" si="28"/>
        <v>58.4917311479759</v>
      </c>
      <c r="U134" s="120">
        <f t="shared" si="29"/>
        <v>85.7007572933442</v>
      </c>
      <c r="V134" s="120">
        <f t="shared" si="20"/>
        <v>116.343401326414</v>
      </c>
    </row>
    <row r="135" spans="1:22">
      <c r="A135" s="106" t="s">
        <v>100</v>
      </c>
      <c r="B135" s="106">
        <v>2012</v>
      </c>
      <c r="C135" s="107">
        <v>7919.98</v>
      </c>
      <c r="D135" s="110">
        <v>1.12707300280738</v>
      </c>
      <c r="E135" s="107">
        <v>5860.6884</v>
      </c>
      <c r="F135" s="107">
        <v>4782.5853</v>
      </c>
      <c r="G135" s="108">
        <v>3071.28</v>
      </c>
      <c r="H135" s="131">
        <v>3889.080485</v>
      </c>
      <c r="I135" s="108">
        <v>708.7457</v>
      </c>
      <c r="J135" s="108">
        <v>1659.6673</v>
      </c>
      <c r="K135" s="108">
        <v>745.8788</v>
      </c>
      <c r="L135" s="108">
        <v>224.2242</v>
      </c>
      <c r="M135" s="108">
        <f t="shared" si="25"/>
        <v>0.739987777746913</v>
      </c>
      <c r="N135" s="113">
        <f t="shared" si="26"/>
        <v>0.656557096038773</v>
      </c>
      <c r="O135" s="114">
        <f t="shared" si="23"/>
        <v>0.816044971781813</v>
      </c>
      <c r="P135" s="114">
        <f t="shared" si="24"/>
        <v>0.698056760221297</v>
      </c>
      <c r="Q135" s="114">
        <f t="shared" si="27"/>
        <v>0.663587657211054</v>
      </c>
      <c r="R135" s="120">
        <f t="shared" si="22"/>
        <v>56.2015240638234</v>
      </c>
      <c r="S135" s="120">
        <f t="shared" si="21"/>
        <v>57.7745734654494</v>
      </c>
      <c r="T135" s="120">
        <f t="shared" si="28"/>
        <v>17.92541254154</v>
      </c>
      <c r="U135" s="120">
        <f t="shared" si="29"/>
        <v>22.8817267451763</v>
      </c>
      <c r="V135" s="120">
        <f t="shared" ref="V135:V198" si="30">R135*0.6+S135*0.2+T135*0.1+U135*0.1</f>
        <v>49.3565430600555</v>
      </c>
    </row>
    <row r="136" spans="1:22">
      <c r="A136" s="106" t="s">
        <v>101</v>
      </c>
      <c r="B136" s="106">
        <v>2012</v>
      </c>
      <c r="C136" s="107">
        <v>5477</v>
      </c>
      <c r="D136" s="110">
        <v>1.12590815910989</v>
      </c>
      <c r="E136" s="107">
        <v>3441.2267</v>
      </c>
      <c r="F136" s="107">
        <v>3227.769</v>
      </c>
      <c r="G136" s="108"/>
      <c r="H136" s="131">
        <v>2029.548918</v>
      </c>
      <c r="I136" s="108">
        <v>507.5666</v>
      </c>
      <c r="J136" s="108">
        <v>1063.4916</v>
      </c>
      <c r="K136" s="108">
        <v>536.9677</v>
      </c>
      <c r="L136" s="108">
        <v>178.9266</v>
      </c>
      <c r="M136" s="108">
        <f t="shared" si="25"/>
        <v>0.628305039255067</v>
      </c>
      <c r="N136" s="113">
        <f t="shared" si="26"/>
        <v>0.558042886687833</v>
      </c>
      <c r="O136" s="114">
        <f t="shared" si="23"/>
        <v>0.937970462684135</v>
      </c>
      <c r="P136" s="114">
        <f t="shared" si="24"/>
        <v>0.708524215952257</v>
      </c>
      <c r="Q136" s="114">
        <f t="shared" si="27"/>
        <v>0.589774837560106</v>
      </c>
      <c r="R136" s="120">
        <f t="shared" si="22"/>
        <v>46.5125814843077</v>
      </c>
      <c r="S136" s="120">
        <f t="shared" si="21"/>
        <v>92.0176395144159</v>
      </c>
      <c r="T136" s="120">
        <f t="shared" si="28"/>
        <v>22.8112336040467</v>
      </c>
      <c r="U136" s="120">
        <f t="shared" si="29"/>
        <v>32.1024625967684</v>
      </c>
      <c r="V136" s="120">
        <f t="shared" si="30"/>
        <v>51.8024464135493</v>
      </c>
    </row>
    <row r="137" spans="1:22">
      <c r="A137" s="106" t="s">
        <v>102</v>
      </c>
      <c r="B137" s="106">
        <v>2012</v>
      </c>
      <c r="C137" s="107">
        <v>5988</v>
      </c>
      <c r="D137" s="110">
        <v>1.18121197565565</v>
      </c>
      <c r="E137" s="107">
        <v>1792.7192</v>
      </c>
      <c r="F137" s="107">
        <v>1305.0933</v>
      </c>
      <c r="G137" s="108"/>
      <c r="H137" s="131">
        <v>1262.481498</v>
      </c>
      <c r="I137" s="108">
        <v>175.3345</v>
      </c>
      <c r="J137" s="108">
        <v>451.4185</v>
      </c>
      <c r="K137" s="108">
        <v>184.4973</v>
      </c>
      <c r="L137" s="108">
        <v>35.9124</v>
      </c>
      <c r="M137" s="108">
        <f t="shared" si="25"/>
        <v>0.299385303941216</v>
      </c>
      <c r="N137" s="113">
        <f t="shared" si="26"/>
        <v>0.253456035082134</v>
      </c>
      <c r="O137" s="114">
        <f t="shared" si="23"/>
        <v>0.727996498280378</v>
      </c>
      <c r="P137" s="114">
        <f t="shared" si="24"/>
        <v>0.649120411544523</v>
      </c>
      <c r="Q137" s="114">
        <f t="shared" si="27"/>
        <v>0.704227130495395</v>
      </c>
      <c r="R137" s="120">
        <f t="shared" si="22"/>
        <v>16.5562479246463</v>
      </c>
      <c r="S137" s="120">
        <f t="shared" si="21"/>
        <v>33.0459488660556</v>
      </c>
      <c r="T137" s="120">
        <f t="shared" si="28"/>
        <v>-4.91626448413682</v>
      </c>
      <c r="U137" s="120">
        <f t="shared" si="29"/>
        <v>17.8050225889771</v>
      </c>
      <c r="V137" s="120">
        <f t="shared" si="30"/>
        <v>17.8318143384829</v>
      </c>
    </row>
    <row r="138" spans="1:22">
      <c r="A138" s="106" t="s">
        <v>103</v>
      </c>
      <c r="B138" s="106">
        <v>2012</v>
      </c>
      <c r="C138" s="107">
        <v>3748</v>
      </c>
      <c r="D138" s="110">
        <v>1.13759841438202</v>
      </c>
      <c r="E138" s="107">
        <v>1776.1728</v>
      </c>
      <c r="F138" s="107">
        <v>1440.3366</v>
      </c>
      <c r="G138" s="108"/>
      <c r="H138" s="131">
        <v>1033.213249</v>
      </c>
      <c r="I138" s="108">
        <v>190.4283</v>
      </c>
      <c r="J138" s="108">
        <v>490.0913</v>
      </c>
      <c r="K138" s="108">
        <v>251.7592</v>
      </c>
      <c r="L138" s="108">
        <v>68.2433</v>
      </c>
      <c r="M138" s="108">
        <f t="shared" si="25"/>
        <v>0.473898826040555</v>
      </c>
      <c r="N138" s="113">
        <f t="shared" si="26"/>
        <v>0.416578310983311</v>
      </c>
      <c r="O138" s="114">
        <f t="shared" si="23"/>
        <v>0.810921437373661</v>
      </c>
      <c r="P138" s="114">
        <f t="shared" si="24"/>
        <v>0.694644640704124</v>
      </c>
      <c r="Q138" s="114">
        <f t="shared" si="27"/>
        <v>0.581707618200211</v>
      </c>
      <c r="R138" s="120">
        <f t="shared" si="22"/>
        <v>32.5994398160436</v>
      </c>
      <c r="S138" s="120">
        <f t="shared" si="21"/>
        <v>56.3356165595219</v>
      </c>
      <c r="T138" s="120">
        <f t="shared" si="28"/>
        <v>16.3327613917973</v>
      </c>
      <c r="U138" s="120">
        <f t="shared" si="29"/>
        <v>33.1102238383278</v>
      </c>
      <c r="V138" s="120">
        <f t="shared" si="30"/>
        <v>35.771085724543</v>
      </c>
    </row>
    <row r="139" spans="1:22">
      <c r="A139" s="106" t="s">
        <v>104</v>
      </c>
      <c r="B139" s="106">
        <v>2012</v>
      </c>
      <c r="C139" s="107">
        <v>4503.9321</v>
      </c>
      <c r="D139" s="110">
        <v>1.1536951076257</v>
      </c>
      <c r="E139" s="107">
        <v>1371.994</v>
      </c>
      <c r="F139" s="107">
        <v>978.0836</v>
      </c>
      <c r="G139" s="108"/>
      <c r="H139" s="131">
        <v>770.215789</v>
      </c>
      <c r="I139" s="108">
        <v>107.4123</v>
      </c>
      <c r="J139" s="108">
        <v>363.4642</v>
      </c>
      <c r="K139" s="108">
        <v>124.1189</v>
      </c>
      <c r="L139" s="108">
        <v>26.5246</v>
      </c>
      <c r="M139" s="108">
        <f t="shared" si="25"/>
        <v>0.304621377395987</v>
      </c>
      <c r="N139" s="113">
        <f t="shared" si="26"/>
        <v>0.26403975832306</v>
      </c>
      <c r="O139" s="114">
        <f t="shared" si="23"/>
        <v>0.712892038886467</v>
      </c>
      <c r="P139" s="114">
        <f t="shared" si="24"/>
        <v>0.635446704146762</v>
      </c>
      <c r="Q139" s="114">
        <f t="shared" si="27"/>
        <v>0.561384225441219</v>
      </c>
      <c r="R139" s="120">
        <f t="shared" si="22"/>
        <v>17.5971646353872</v>
      </c>
      <c r="S139" s="120">
        <f t="shared" si="21"/>
        <v>28.8038252803162</v>
      </c>
      <c r="T139" s="120">
        <f t="shared" si="28"/>
        <v>-11.2986452004878</v>
      </c>
      <c r="U139" s="120">
        <f t="shared" si="29"/>
        <v>35.6490326404438</v>
      </c>
      <c r="V139" s="120">
        <f t="shared" si="30"/>
        <v>18.7541025812911</v>
      </c>
    </row>
    <row r="140" spans="1:22">
      <c r="A140" s="106" t="s">
        <v>105</v>
      </c>
      <c r="B140" s="106">
        <v>2012</v>
      </c>
      <c r="C140" s="107">
        <v>9684.87</v>
      </c>
      <c r="D140" s="110">
        <v>1.05378622722408</v>
      </c>
      <c r="E140" s="107">
        <v>4059.4301</v>
      </c>
      <c r="F140" s="107">
        <v>3050.201</v>
      </c>
      <c r="G140" s="108">
        <v>2163.1</v>
      </c>
      <c r="H140" s="131">
        <v>2599.049295</v>
      </c>
      <c r="I140" s="108">
        <v>438.1207</v>
      </c>
      <c r="J140" s="108">
        <v>896.6409</v>
      </c>
      <c r="K140" s="108">
        <v>441.6434</v>
      </c>
      <c r="L140" s="108">
        <v>95.1065</v>
      </c>
      <c r="M140" s="108">
        <f t="shared" si="25"/>
        <v>0.419151738743008</v>
      </c>
      <c r="N140" s="113">
        <f t="shared" si="26"/>
        <v>0.397757844916186</v>
      </c>
      <c r="O140" s="114">
        <f t="shared" si="23"/>
        <v>0.751386506199479</v>
      </c>
      <c r="P140" s="114">
        <f t="shared" si="24"/>
        <v>0.613569892607077</v>
      </c>
      <c r="Q140" s="114">
        <f t="shared" si="27"/>
        <v>0.640249796393834</v>
      </c>
      <c r="R140" s="120">
        <f t="shared" si="22"/>
        <v>30.7484335881551</v>
      </c>
      <c r="S140" s="120">
        <f t="shared" si="21"/>
        <v>39.6150885933771</v>
      </c>
      <c r="T140" s="120">
        <f t="shared" si="28"/>
        <v>-21.5099314335828</v>
      </c>
      <c r="U140" s="120">
        <f t="shared" si="29"/>
        <v>25.7971044662067</v>
      </c>
      <c r="V140" s="120">
        <f t="shared" si="30"/>
        <v>26.8007951748309</v>
      </c>
    </row>
    <row r="141" spans="1:22">
      <c r="A141" s="106" t="s">
        <v>106</v>
      </c>
      <c r="B141" s="106">
        <v>2012</v>
      </c>
      <c r="C141" s="107">
        <v>9406.2</v>
      </c>
      <c r="D141" s="110">
        <v>1.06871217232485</v>
      </c>
      <c r="E141" s="107">
        <v>2040.331</v>
      </c>
      <c r="F141" s="107">
        <v>1469.5659</v>
      </c>
      <c r="G141" s="108"/>
      <c r="H141" s="131">
        <v>1083.466861</v>
      </c>
      <c r="I141" s="108">
        <v>187.7809</v>
      </c>
      <c r="J141" s="108">
        <v>482.3962</v>
      </c>
      <c r="K141" s="108">
        <v>209.1307</v>
      </c>
      <c r="L141" s="108">
        <v>41.4096</v>
      </c>
      <c r="M141" s="108">
        <f t="shared" si="25"/>
        <v>0.216913418808871</v>
      </c>
      <c r="N141" s="113">
        <f t="shared" si="26"/>
        <v>0.202967107913633</v>
      </c>
      <c r="O141" s="114">
        <f t="shared" si="23"/>
        <v>0.720258575691885</v>
      </c>
      <c r="P141" s="114">
        <f t="shared" si="24"/>
        <v>0.626523383537955</v>
      </c>
      <c r="Q141" s="114">
        <f t="shared" si="27"/>
        <v>0.531025044955941</v>
      </c>
      <c r="R141" s="120">
        <f t="shared" si="22"/>
        <v>11.5906260162948</v>
      </c>
      <c r="S141" s="120">
        <f t="shared" si="21"/>
        <v>30.8727347799888</v>
      </c>
      <c r="T141" s="120">
        <f t="shared" si="28"/>
        <v>-15.4637211175571</v>
      </c>
      <c r="U141" s="120">
        <f t="shared" si="29"/>
        <v>39.4415172691213</v>
      </c>
      <c r="V141" s="120">
        <f t="shared" si="30"/>
        <v>15.526702180931</v>
      </c>
    </row>
    <row r="142" spans="1:22">
      <c r="A142" s="106" t="s">
        <v>107</v>
      </c>
      <c r="B142" s="106">
        <v>2012</v>
      </c>
      <c r="C142" s="107">
        <v>5779</v>
      </c>
      <c r="D142" s="110">
        <v>1.19008029073016</v>
      </c>
      <c r="E142" s="107">
        <v>1823.0532</v>
      </c>
      <c r="F142" s="107">
        <v>1324.4356</v>
      </c>
      <c r="G142" s="109"/>
      <c r="H142" s="131">
        <v>982.327334</v>
      </c>
      <c r="I142" s="108">
        <v>162.3945</v>
      </c>
      <c r="J142" s="108">
        <v>472.3602</v>
      </c>
      <c r="K142" s="108">
        <v>196.8683</v>
      </c>
      <c r="L142" s="108">
        <v>48.5451</v>
      </c>
      <c r="M142" s="108">
        <f t="shared" si="25"/>
        <v>0.315461706177539</v>
      </c>
      <c r="N142" s="113">
        <f t="shared" si="26"/>
        <v>0.265075985742098</v>
      </c>
      <c r="O142" s="114">
        <f t="shared" si="23"/>
        <v>0.726493116053881</v>
      </c>
      <c r="P142" s="114">
        <f t="shared" si="24"/>
        <v>0.664560889181777</v>
      </c>
      <c r="Q142" s="114">
        <f t="shared" si="27"/>
        <v>0.538836351018171</v>
      </c>
      <c r="R142" s="120">
        <f t="shared" si="22"/>
        <v>17.6990783392937</v>
      </c>
      <c r="S142" s="120">
        <f t="shared" si="21"/>
        <v>32.623720368161</v>
      </c>
      <c r="T142" s="120">
        <f t="shared" si="28"/>
        <v>2.29077921341881</v>
      </c>
      <c r="U142" s="120">
        <f t="shared" si="29"/>
        <v>38.4657248499133</v>
      </c>
      <c r="V142" s="120">
        <f t="shared" si="30"/>
        <v>21.2198414835416</v>
      </c>
    </row>
    <row r="143" spans="1:22">
      <c r="A143" s="106" t="s">
        <v>108</v>
      </c>
      <c r="B143" s="106">
        <v>2012</v>
      </c>
      <c r="C143" s="107">
        <v>6638.93</v>
      </c>
      <c r="D143" s="110">
        <v>1.17202631826082</v>
      </c>
      <c r="E143" s="107">
        <v>1782.156</v>
      </c>
      <c r="F143" s="107">
        <v>1110.7393</v>
      </c>
      <c r="G143" s="108"/>
      <c r="H143" s="131">
        <v>782.727218</v>
      </c>
      <c r="I143" s="108">
        <v>152.2217</v>
      </c>
      <c r="J143" s="108">
        <v>387.5224</v>
      </c>
      <c r="K143" s="108">
        <v>120.0718</v>
      </c>
      <c r="L143" s="108">
        <v>46.7406</v>
      </c>
      <c r="M143" s="108">
        <f t="shared" si="25"/>
        <v>0.268440245641993</v>
      </c>
      <c r="N143" s="113">
        <f t="shared" si="26"/>
        <v>0.22903943491673</v>
      </c>
      <c r="O143" s="114">
        <f t="shared" si="23"/>
        <v>0.623255932701739</v>
      </c>
      <c r="P143" s="114">
        <f t="shared" si="24"/>
        <v>0.636113712731691</v>
      </c>
      <c r="Q143" s="114">
        <f t="shared" si="27"/>
        <v>0.439202414378988</v>
      </c>
      <c r="R143" s="120">
        <f t="shared" si="22"/>
        <v>14.1548579267136</v>
      </c>
      <c r="S143" s="120">
        <f t="shared" si="21"/>
        <v>3.62931024051339</v>
      </c>
      <c r="T143" s="120">
        <f t="shared" si="28"/>
        <v>-10.9873102708848</v>
      </c>
      <c r="U143" s="120">
        <f t="shared" si="29"/>
        <v>50.912048075995</v>
      </c>
      <c r="V143" s="120">
        <f t="shared" si="30"/>
        <v>13.2112505846418</v>
      </c>
    </row>
    <row r="144" spans="1:22">
      <c r="A144" s="106" t="s">
        <v>109</v>
      </c>
      <c r="B144" s="106">
        <v>2012</v>
      </c>
      <c r="C144" s="107">
        <v>10594</v>
      </c>
      <c r="D144" s="110">
        <v>1.05679358650278</v>
      </c>
      <c r="E144" s="107">
        <v>6229.1804</v>
      </c>
      <c r="F144" s="107">
        <v>5073.8839</v>
      </c>
      <c r="G144" s="108"/>
      <c r="H144" s="131">
        <v>1517.194287</v>
      </c>
      <c r="I144" s="108">
        <v>793.8435</v>
      </c>
      <c r="J144" s="108">
        <v>1556.8022</v>
      </c>
      <c r="K144" s="108">
        <v>891.0255</v>
      </c>
      <c r="L144" s="108">
        <v>322.7142</v>
      </c>
      <c r="M144" s="108">
        <f t="shared" si="25"/>
        <v>0.587991353596375</v>
      </c>
      <c r="N144" s="113">
        <f t="shared" si="26"/>
        <v>0.556391864131386</v>
      </c>
      <c r="O144" s="114">
        <f t="shared" si="23"/>
        <v>0.814534750029073</v>
      </c>
      <c r="P144" s="114">
        <f t="shared" si="24"/>
        <v>0.702496444587548</v>
      </c>
      <c r="Q144" s="114">
        <f t="shared" si="27"/>
        <v>0.243562425483776</v>
      </c>
      <c r="R144" s="120">
        <f t="shared" si="22"/>
        <v>46.3502022412291</v>
      </c>
      <c r="S144" s="120">
        <f t="shared" si="21"/>
        <v>57.3504240702331</v>
      </c>
      <c r="T144" s="120">
        <f t="shared" si="28"/>
        <v>19.9976929452059</v>
      </c>
      <c r="U144" s="120">
        <f t="shared" si="29"/>
        <v>75.3514973226409</v>
      </c>
      <c r="V144" s="120">
        <f t="shared" si="30"/>
        <v>48.8151251855687</v>
      </c>
    </row>
    <row r="145" spans="1:22">
      <c r="A145" s="106" t="s">
        <v>110</v>
      </c>
      <c r="B145" s="106">
        <v>2012</v>
      </c>
      <c r="C145" s="107">
        <v>4682</v>
      </c>
      <c r="D145" s="110">
        <v>1.14195935236601</v>
      </c>
      <c r="E145" s="107">
        <v>1166.0614</v>
      </c>
      <c r="F145" s="107">
        <v>762.4567</v>
      </c>
      <c r="G145" s="108"/>
      <c r="H145" s="131">
        <v>504.648595</v>
      </c>
      <c r="I145" s="108">
        <v>84.8105</v>
      </c>
      <c r="J145" s="108">
        <v>262.3212</v>
      </c>
      <c r="K145" s="108">
        <v>85.9532</v>
      </c>
      <c r="L145" s="108">
        <v>24.19</v>
      </c>
      <c r="M145" s="108">
        <f t="shared" si="25"/>
        <v>0.249051986330628</v>
      </c>
      <c r="N145" s="113">
        <f t="shared" si="26"/>
        <v>0.218091813701267</v>
      </c>
      <c r="O145" s="114">
        <f t="shared" si="23"/>
        <v>0.653873543880279</v>
      </c>
      <c r="P145" s="114">
        <f t="shared" si="24"/>
        <v>0.599738844186168</v>
      </c>
      <c r="Q145" s="114">
        <f t="shared" si="27"/>
        <v>0.43278046507671</v>
      </c>
      <c r="R145" s="120">
        <f t="shared" si="22"/>
        <v>13.0781515912748</v>
      </c>
      <c r="S145" s="120">
        <f t="shared" si="21"/>
        <v>12.2283396484678</v>
      </c>
      <c r="T145" s="120">
        <f t="shared" si="28"/>
        <v>-27.9657531182694</v>
      </c>
      <c r="U145" s="120">
        <f t="shared" si="29"/>
        <v>51.7142813255666</v>
      </c>
      <c r="V145" s="120">
        <f t="shared" si="30"/>
        <v>12.6674117051881</v>
      </c>
    </row>
    <row r="146" spans="1:22">
      <c r="A146" s="106" t="s">
        <v>111</v>
      </c>
      <c r="B146" s="106">
        <v>2012</v>
      </c>
      <c r="C146" s="107">
        <v>886.55</v>
      </c>
      <c r="D146" s="110">
        <v>1.19993575706572</v>
      </c>
      <c r="E146" s="107">
        <v>409.437</v>
      </c>
      <c r="F146" s="107">
        <v>350.803</v>
      </c>
      <c r="G146" s="108"/>
      <c r="H146" s="131">
        <v>210.219296</v>
      </c>
      <c r="I146" s="108">
        <v>20.7485</v>
      </c>
      <c r="J146" s="108">
        <v>132.405</v>
      </c>
      <c r="K146" s="108">
        <v>46.3937</v>
      </c>
      <c r="L146" s="108">
        <v>7.5837</v>
      </c>
      <c r="M146" s="108">
        <f t="shared" si="25"/>
        <v>0.461831819976313</v>
      </c>
      <c r="N146" s="113">
        <f t="shared" si="26"/>
        <v>0.384880454855066</v>
      </c>
      <c r="O146" s="114">
        <f t="shared" si="23"/>
        <v>0.856793597061331</v>
      </c>
      <c r="P146" s="114">
        <f t="shared" si="24"/>
        <v>0.590447915211672</v>
      </c>
      <c r="Q146" s="114">
        <f t="shared" si="27"/>
        <v>0.513435024191756</v>
      </c>
      <c r="R146" s="120">
        <f t="shared" si="22"/>
        <v>29.4819331137743</v>
      </c>
      <c r="S146" s="120">
        <f t="shared" si="21"/>
        <v>69.2189224405867</v>
      </c>
      <c r="T146" s="120">
        <f t="shared" si="28"/>
        <v>-32.3024150197464</v>
      </c>
      <c r="U146" s="120">
        <f t="shared" si="29"/>
        <v>41.6388718188805</v>
      </c>
      <c r="V146" s="120">
        <f t="shared" si="30"/>
        <v>32.4665900362954</v>
      </c>
    </row>
    <row r="147" spans="1:22">
      <c r="A147" s="106" t="s">
        <v>112</v>
      </c>
      <c r="B147" s="106">
        <v>2012</v>
      </c>
      <c r="C147" s="107">
        <v>2945</v>
      </c>
      <c r="D147" s="110">
        <v>1.106902016288</v>
      </c>
      <c r="E147" s="107">
        <v>1703.4885</v>
      </c>
      <c r="F147" s="107">
        <v>970.1657</v>
      </c>
      <c r="G147" s="108"/>
      <c r="H147" s="131">
        <v>1187.275082</v>
      </c>
      <c r="I147" s="108">
        <v>86.3346</v>
      </c>
      <c r="J147" s="108">
        <v>368.0455</v>
      </c>
      <c r="K147" s="108">
        <v>119.8016</v>
      </c>
      <c r="L147" s="108">
        <v>32.9838</v>
      </c>
      <c r="M147" s="108">
        <f t="shared" si="25"/>
        <v>0.578434125636672</v>
      </c>
      <c r="N147" s="113">
        <f t="shared" si="26"/>
        <v>0.522570306246666</v>
      </c>
      <c r="O147" s="114">
        <f t="shared" si="23"/>
        <v>0.569517023449234</v>
      </c>
      <c r="P147" s="114">
        <f t="shared" si="24"/>
        <v>0.62583690600482</v>
      </c>
      <c r="Q147" s="114">
        <f t="shared" si="27"/>
        <v>0.696966890002486</v>
      </c>
      <c r="R147" s="120">
        <f t="shared" si="22"/>
        <v>43.0238279602615</v>
      </c>
      <c r="S147" s="120">
        <f t="shared" ref="S147:S210" si="31">(O147-$O$27)/($O$2-$O$27)*100</f>
        <v>-11.4633910913777</v>
      </c>
      <c r="T147" s="120">
        <f t="shared" si="28"/>
        <v>-15.7841434318747</v>
      </c>
      <c r="U147" s="120">
        <f t="shared" si="29"/>
        <v>18.7119756104268</v>
      </c>
      <c r="V147" s="120">
        <f t="shared" si="30"/>
        <v>23.8144017757366</v>
      </c>
    </row>
    <row r="148" spans="1:22">
      <c r="A148" s="106" t="s">
        <v>113</v>
      </c>
      <c r="B148" s="106">
        <v>2012</v>
      </c>
      <c r="C148" s="107">
        <v>8076.2</v>
      </c>
      <c r="D148" s="110">
        <v>1.11012882643919</v>
      </c>
      <c r="E148" s="107">
        <v>2421.2703</v>
      </c>
      <c r="F148" s="107">
        <v>1827.0405</v>
      </c>
      <c r="G148" s="108">
        <v>1444.91</v>
      </c>
      <c r="H148" s="131">
        <v>1361.940458</v>
      </c>
      <c r="I148" s="108">
        <v>205.6791</v>
      </c>
      <c r="J148" s="108">
        <v>725.4079</v>
      </c>
      <c r="K148" s="108">
        <v>246.4488</v>
      </c>
      <c r="L148" s="108">
        <v>73.4031</v>
      </c>
      <c r="M148" s="108">
        <f t="shared" si="25"/>
        <v>0.299803162378346</v>
      </c>
      <c r="N148" s="113">
        <f t="shared" si="26"/>
        <v>0.270061595769911</v>
      </c>
      <c r="O148" s="114">
        <f t="shared" si="23"/>
        <v>0.754579321441311</v>
      </c>
      <c r="P148" s="114">
        <f t="shared" si="24"/>
        <v>0.684680443591699</v>
      </c>
      <c r="Q148" s="114">
        <f t="shared" si="27"/>
        <v>0.562490052432395</v>
      </c>
      <c r="R148" s="120">
        <f t="shared" si="22"/>
        <v>18.1894166326383</v>
      </c>
      <c r="S148" s="120">
        <f t="shared" si="31"/>
        <v>40.5117983986779</v>
      </c>
      <c r="T148" s="120">
        <f t="shared" si="28"/>
        <v>11.6818428329672</v>
      </c>
      <c r="U148" s="120">
        <f t="shared" si="29"/>
        <v>35.5108921571049</v>
      </c>
      <c r="V148" s="120">
        <f t="shared" si="30"/>
        <v>23.7352831583258</v>
      </c>
    </row>
    <row r="149" spans="1:22">
      <c r="A149" s="106" t="s">
        <v>114</v>
      </c>
      <c r="B149" s="106">
        <v>2012</v>
      </c>
      <c r="C149" s="107">
        <v>3484.07</v>
      </c>
      <c r="D149" s="110">
        <v>1.17197757874754</v>
      </c>
      <c r="E149" s="107">
        <v>1014.0547</v>
      </c>
      <c r="F149" s="107">
        <v>681.6648</v>
      </c>
      <c r="G149" s="108"/>
      <c r="H149" s="131">
        <v>548.99218</v>
      </c>
      <c r="I149" s="108">
        <v>85.7404</v>
      </c>
      <c r="J149" s="108">
        <v>241.528</v>
      </c>
      <c r="K149" s="108">
        <v>86.5348</v>
      </c>
      <c r="L149" s="108">
        <v>32.2911</v>
      </c>
      <c r="M149" s="108">
        <f t="shared" si="25"/>
        <v>0.291054628638345</v>
      </c>
      <c r="N149" s="113">
        <f t="shared" si="26"/>
        <v>0.248344877851151</v>
      </c>
      <c r="O149" s="114">
        <f t="shared" si="23"/>
        <v>0.67221699184472</v>
      </c>
      <c r="P149" s="114">
        <f t="shared" si="24"/>
        <v>0.654418858066311</v>
      </c>
      <c r="Q149" s="114">
        <f t="shared" si="27"/>
        <v>0.54138320151763</v>
      </c>
      <c r="R149" s="120">
        <f t="shared" si="22"/>
        <v>16.0535619745468</v>
      </c>
      <c r="S149" s="120">
        <f t="shared" si="31"/>
        <v>17.3801409294267</v>
      </c>
      <c r="T149" s="120">
        <f t="shared" si="28"/>
        <v>-2.44314567856632</v>
      </c>
      <c r="U149" s="120">
        <f t="shared" si="29"/>
        <v>38.1475709598429</v>
      </c>
      <c r="V149" s="120">
        <f t="shared" si="30"/>
        <v>16.6786078987411</v>
      </c>
    </row>
    <row r="150" spans="1:22">
      <c r="A150" s="106" t="s">
        <v>115</v>
      </c>
      <c r="B150" s="106">
        <v>2012</v>
      </c>
      <c r="C150" s="107">
        <v>4659</v>
      </c>
      <c r="D150" s="110">
        <v>1.11979368749051</v>
      </c>
      <c r="E150" s="107">
        <v>1338.1509</v>
      </c>
      <c r="F150" s="107">
        <v>1063.896</v>
      </c>
      <c r="G150" s="108">
        <v>628.42</v>
      </c>
      <c r="H150" s="131">
        <v>757.731102</v>
      </c>
      <c r="I150" s="108">
        <v>148.0004</v>
      </c>
      <c r="J150" s="108">
        <v>340.5428</v>
      </c>
      <c r="K150" s="108">
        <v>135.8208</v>
      </c>
      <c r="L150" s="108">
        <v>37.1046</v>
      </c>
      <c r="M150" s="108">
        <f t="shared" si="25"/>
        <v>0.287218480360592</v>
      </c>
      <c r="N150" s="113">
        <f t="shared" si="26"/>
        <v>0.256492319584563</v>
      </c>
      <c r="O150" s="114">
        <f t="shared" si="23"/>
        <v>0.795049347573581</v>
      </c>
      <c r="P150" s="114">
        <f t="shared" si="24"/>
        <v>0.62174178679119</v>
      </c>
      <c r="Q150" s="114">
        <f t="shared" si="27"/>
        <v>0.566252357637692</v>
      </c>
      <c r="R150" s="120">
        <f t="shared" ref="R150:R213" si="32">(N150-$N$27)/($N$10-$N$27)*100</f>
        <v>16.8548686656839</v>
      </c>
      <c r="S150" s="120">
        <f t="shared" si="31"/>
        <v>51.8779021362541</v>
      </c>
      <c r="T150" s="120">
        <f t="shared" si="28"/>
        <v>-17.6955935704455</v>
      </c>
      <c r="U150" s="120">
        <f t="shared" si="29"/>
        <v>35.0409030325169</v>
      </c>
      <c r="V150" s="120">
        <f t="shared" si="30"/>
        <v>22.2230325728683</v>
      </c>
    </row>
    <row r="151" spans="1:22">
      <c r="A151" s="106" t="s">
        <v>116</v>
      </c>
      <c r="B151" s="106">
        <v>2012</v>
      </c>
      <c r="C151" s="107">
        <v>307.62</v>
      </c>
      <c r="D151" s="110">
        <v>1.11633020092724</v>
      </c>
      <c r="E151" s="107">
        <v>86.5827</v>
      </c>
      <c r="F151" s="107">
        <v>70.0654</v>
      </c>
      <c r="G151" s="108"/>
      <c r="H151" s="131">
        <v>5.896605</v>
      </c>
      <c r="I151" s="108">
        <v>7.6866</v>
      </c>
      <c r="J151" s="108">
        <v>20.7525</v>
      </c>
      <c r="K151" s="108">
        <v>10.9122</v>
      </c>
      <c r="L151" s="108">
        <v>23.8039</v>
      </c>
      <c r="M151" s="108">
        <f t="shared" si="25"/>
        <v>0.281459918080749</v>
      </c>
      <c r="N151" s="113">
        <f t="shared" si="26"/>
        <v>0.252129627817078</v>
      </c>
      <c r="O151" s="114">
        <f t="shared" si="23"/>
        <v>0.809230943363974</v>
      </c>
      <c r="P151" s="114">
        <f t="shared" si="24"/>
        <v>0.901375001070428</v>
      </c>
      <c r="Q151" s="114">
        <f t="shared" si="27"/>
        <v>0.0681037320388484</v>
      </c>
      <c r="R151" s="120">
        <f t="shared" si="32"/>
        <v>16.4257948264298</v>
      </c>
      <c r="S151" s="120">
        <f t="shared" si="31"/>
        <v>55.8608372693121</v>
      </c>
      <c r="T151" s="120">
        <f t="shared" si="28"/>
        <v>112.826845044795</v>
      </c>
      <c r="U151" s="120">
        <f t="shared" si="29"/>
        <v>97.2698886369387</v>
      </c>
      <c r="V151" s="120">
        <f t="shared" si="30"/>
        <v>42.0373177178937</v>
      </c>
    </row>
    <row r="152" spans="1:22">
      <c r="A152" s="106" t="s">
        <v>117</v>
      </c>
      <c r="B152" s="106">
        <v>2012</v>
      </c>
      <c r="C152" s="107">
        <v>3753</v>
      </c>
      <c r="D152" s="110">
        <v>1.18034353638413</v>
      </c>
      <c r="E152" s="107">
        <v>1600.6862</v>
      </c>
      <c r="F152" s="107">
        <v>1131.5534</v>
      </c>
      <c r="G152" s="108">
        <v>376.76</v>
      </c>
      <c r="H152" s="131">
        <v>539.266405</v>
      </c>
      <c r="I152" s="108">
        <v>189.4574</v>
      </c>
      <c r="J152" s="108">
        <v>392.9029</v>
      </c>
      <c r="K152" s="108">
        <v>160.9186</v>
      </c>
      <c r="L152" s="108">
        <v>42.0501</v>
      </c>
      <c r="M152" s="108">
        <f t="shared" si="25"/>
        <v>0.426508446576073</v>
      </c>
      <c r="N152" s="113">
        <f t="shared" si="26"/>
        <v>0.361342637485558</v>
      </c>
      <c r="O152" s="114">
        <f t="shared" si="23"/>
        <v>0.706917695673268</v>
      </c>
      <c r="P152" s="114">
        <f t="shared" si="24"/>
        <v>0.694027343296392</v>
      </c>
      <c r="Q152" s="114">
        <f t="shared" si="27"/>
        <v>0.336897016417084</v>
      </c>
      <c r="R152" s="120">
        <f t="shared" si="32"/>
        <v>27.1669720290451</v>
      </c>
      <c r="S152" s="120">
        <f t="shared" si="31"/>
        <v>27.1259166843797</v>
      </c>
      <c r="T152" s="120">
        <f t="shared" si="28"/>
        <v>16.0446298005066</v>
      </c>
      <c r="U152" s="120">
        <f t="shared" si="29"/>
        <v>63.6920916410509</v>
      </c>
      <c r="V152" s="120">
        <f t="shared" si="30"/>
        <v>29.6990386984588</v>
      </c>
    </row>
    <row r="153" spans="1:22">
      <c r="A153" s="106" t="s">
        <v>118</v>
      </c>
      <c r="B153" s="106">
        <v>2012</v>
      </c>
      <c r="C153" s="107">
        <v>2577.55</v>
      </c>
      <c r="D153" s="110">
        <v>1.14217384999174</v>
      </c>
      <c r="E153" s="107">
        <v>520.3993</v>
      </c>
      <c r="F153" s="107">
        <v>347.7792</v>
      </c>
      <c r="G153" s="108">
        <v>110.97</v>
      </c>
      <c r="H153" s="131">
        <v>125.665039</v>
      </c>
      <c r="I153" s="108">
        <v>60.518</v>
      </c>
      <c r="J153" s="108">
        <v>136.7172</v>
      </c>
      <c r="K153" s="108">
        <v>36.5301</v>
      </c>
      <c r="L153" s="108">
        <v>13.5407</v>
      </c>
      <c r="M153" s="108">
        <f t="shared" si="25"/>
        <v>0.201896878819034</v>
      </c>
      <c r="N153" s="113">
        <f t="shared" si="26"/>
        <v>0.176765453718358</v>
      </c>
      <c r="O153" s="114">
        <f t="shared" si="23"/>
        <v>0.668292981946747</v>
      </c>
      <c r="P153" s="114">
        <f t="shared" si="24"/>
        <v>0.711100606361738</v>
      </c>
      <c r="Q153" s="114">
        <f t="shared" si="27"/>
        <v>0.241478109213444</v>
      </c>
      <c r="R153" s="120">
        <f t="shared" si="32"/>
        <v>9.01367468451287</v>
      </c>
      <c r="S153" s="120">
        <f t="shared" si="31"/>
        <v>16.2780733542325</v>
      </c>
      <c r="T153" s="120">
        <f t="shared" si="28"/>
        <v>24.0137973264467</v>
      </c>
      <c r="U153" s="120">
        <f t="shared" si="29"/>
        <v>75.611871196052</v>
      </c>
      <c r="V153" s="120">
        <f t="shared" si="30"/>
        <v>18.6263863338041</v>
      </c>
    </row>
    <row r="154" spans="1:22">
      <c r="A154" s="106" t="s">
        <v>119</v>
      </c>
      <c r="B154" s="106">
        <v>2012</v>
      </c>
      <c r="C154" s="107">
        <v>573.17</v>
      </c>
      <c r="D154" s="110">
        <v>1.14886775585567</v>
      </c>
      <c r="E154" s="107">
        <v>186.4165</v>
      </c>
      <c r="F154" s="107">
        <v>146.686</v>
      </c>
      <c r="G154" s="108">
        <v>44.54</v>
      </c>
      <c r="H154" s="131">
        <v>43.568336</v>
      </c>
      <c r="I154" s="108">
        <v>26.4234</v>
      </c>
      <c r="J154" s="108">
        <v>59.165</v>
      </c>
      <c r="K154" s="108">
        <v>16.0761</v>
      </c>
      <c r="L154" s="108">
        <v>3.5572</v>
      </c>
      <c r="M154" s="108">
        <f t="shared" si="25"/>
        <v>0.325237713069421</v>
      </c>
      <c r="N154" s="113">
        <f t="shared" si="26"/>
        <v>0.283094125857145</v>
      </c>
      <c r="O154" s="114">
        <f t="shared" si="23"/>
        <v>0.786872406680739</v>
      </c>
      <c r="P154" s="114">
        <f t="shared" si="24"/>
        <v>0.717326125192588</v>
      </c>
      <c r="Q154" s="114">
        <f t="shared" si="27"/>
        <v>0.233715019861439</v>
      </c>
      <c r="R154" s="120">
        <f t="shared" si="32"/>
        <v>19.4711752389649</v>
      </c>
      <c r="S154" s="120">
        <f t="shared" si="31"/>
        <v>49.5813887082591</v>
      </c>
      <c r="T154" s="120">
        <f t="shared" si="28"/>
        <v>26.9196391862635</v>
      </c>
      <c r="U154" s="120">
        <f t="shared" si="29"/>
        <v>76.5816403587211</v>
      </c>
      <c r="V154" s="120">
        <f t="shared" si="30"/>
        <v>31.9491108395292</v>
      </c>
    </row>
    <row r="155" spans="1:22">
      <c r="A155" s="106" t="s">
        <v>120</v>
      </c>
      <c r="B155" s="106">
        <v>2012</v>
      </c>
      <c r="C155" s="107">
        <v>647.19</v>
      </c>
      <c r="D155" s="110">
        <v>1.225042492021</v>
      </c>
      <c r="E155" s="107">
        <v>263.9569</v>
      </c>
      <c r="F155" s="107">
        <v>207.0171</v>
      </c>
      <c r="G155" s="108"/>
      <c r="H155" s="131">
        <v>93.751862</v>
      </c>
      <c r="I155" s="108">
        <v>26.2329</v>
      </c>
      <c r="J155" s="108">
        <v>92.4759</v>
      </c>
      <c r="K155" s="108">
        <v>25.3904</v>
      </c>
      <c r="L155" s="108">
        <v>6.6777</v>
      </c>
      <c r="M155" s="108">
        <f t="shared" si="25"/>
        <v>0.407850708447287</v>
      </c>
      <c r="N155" s="113">
        <f t="shared" si="26"/>
        <v>0.33292780544652</v>
      </c>
      <c r="O155" s="114">
        <f t="shared" si="23"/>
        <v>0.784283722077354</v>
      </c>
      <c r="P155" s="114">
        <f t="shared" si="24"/>
        <v>0.728330654810641</v>
      </c>
      <c r="Q155" s="114">
        <f t="shared" si="27"/>
        <v>0.355178675003381</v>
      </c>
      <c r="R155" s="120">
        <f t="shared" si="32"/>
        <v>24.3723530817207</v>
      </c>
      <c r="S155" s="120">
        <f t="shared" si="31"/>
        <v>48.8543504392505</v>
      </c>
      <c r="T155" s="120">
        <f t="shared" si="28"/>
        <v>32.0561464687197</v>
      </c>
      <c r="U155" s="120">
        <f t="shared" si="29"/>
        <v>61.4083373345445</v>
      </c>
      <c r="V155" s="120">
        <f t="shared" si="30"/>
        <v>33.7407303172089</v>
      </c>
    </row>
    <row r="156" spans="1:22">
      <c r="A156" s="106" t="s">
        <v>121</v>
      </c>
      <c r="B156" s="106">
        <v>2012</v>
      </c>
      <c r="C156" s="107">
        <v>2232.78</v>
      </c>
      <c r="D156" s="110">
        <v>1.19630550665239</v>
      </c>
      <c r="E156" s="107">
        <v>908.9655</v>
      </c>
      <c r="F156" s="107">
        <v>698.9278</v>
      </c>
      <c r="G156" s="108"/>
      <c r="H156" s="131">
        <v>233.679742</v>
      </c>
      <c r="I156" s="108">
        <v>100.5683</v>
      </c>
      <c r="J156" s="108">
        <v>259.3056</v>
      </c>
      <c r="K156" s="108">
        <v>79.9885</v>
      </c>
      <c r="L156" s="108">
        <v>35.8873</v>
      </c>
      <c r="M156" s="108">
        <f t="shared" si="25"/>
        <v>0.407100341278585</v>
      </c>
      <c r="N156" s="113">
        <f t="shared" si="26"/>
        <v>0.340297974902557</v>
      </c>
      <c r="O156" s="114">
        <f t="shared" si="23"/>
        <v>0.768926653431841</v>
      </c>
      <c r="P156" s="114">
        <f t="shared" si="24"/>
        <v>0.680685043576747</v>
      </c>
      <c r="Q156" s="114">
        <f t="shared" si="27"/>
        <v>0.257083180824795</v>
      </c>
      <c r="R156" s="120">
        <f t="shared" si="32"/>
        <v>25.0972144913723</v>
      </c>
      <c r="S156" s="120">
        <f t="shared" si="31"/>
        <v>44.5412809403701</v>
      </c>
      <c r="T156" s="120">
        <f t="shared" si="28"/>
        <v>9.81693792694922</v>
      </c>
      <c r="U156" s="120">
        <f t="shared" si="29"/>
        <v>73.6624775276637</v>
      </c>
      <c r="V156" s="120">
        <f t="shared" si="30"/>
        <v>32.3145264283587</v>
      </c>
    </row>
    <row r="157" spans="1:22">
      <c r="A157" s="106" t="s">
        <v>91</v>
      </c>
      <c r="B157" s="106">
        <v>2013</v>
      </c>
      <c r="C157" s="107">
        <v>2114.8</v>
      </c>
      <c r="D157" s="110">
        <v>1.15112744570908</v>
      </c>
      <c r="E157" s="107">
        <v>3661.1097</v>
      </c>
      <c r="F157" s="107">
        <v>3514.5169</v>
      </c>
      <c r="G157" s="108"/>
      <c r="H157" s="106">
        <v>1782.1</v>
      </c>
      <c r="I157" s="108">
        <v>574.89</v>
      </c>
      <c r="J157" s="108">
        <v>1034.7918</v>
      </c>
      <c r="K157" s="108">
        <v>802.1152</v>
      </c>
      <c r="L157" s="108">
        <v>333.8449</v>
      </c>
      <c r="M157" s="108">
        <f t="shared" si="25"/>
        <v>1.73118484017401</v>
      </c>
      <c r="N157" s="113">
        <f t="shared" si="26"/>
        <v>1.50390371337869</v>
      </c>
      <c r="O157" s="114">
        <f t="shared" si="23"/>
        <v>0.959959462564042</v>
      </c>
      <c r="P157" s="114">
        <f t="shared" si="24"/>
        <v>0.781228822658386</v>
      </c>
      <c r="Q157" s="114">
        <f t="shared" si="27"/>
        <v>0.486764982759189</v>
      </c>
      <c r="R157" s="120">
        <f t="shared" si="32"/>
        <v>139.538666740439</v>
      </c>
      <c r="S157" s="120">
        <f t="shared" si="31"/>
        <v>98.1933027794635</v>
      </c>
      <c r="T157" s="120">
        <f t="shared" si="28"/>
        <v>56.7470541048609</v>
      </c>
      <c r="U157" s="120">
        <f t="shared" si="29"/>
        <v>44.9705072768353</v>
      </c>
      <c r="V157" s="120">
        <f t="shared" si="30"/>
        <v>113.533616738326</v>
      </c>
    </row>
    <row r="158" spans="1:22">
      <c r="A158" s="106" t="s">
        <v>92</v>
      </c>
      <c r="B158" s="106">
        <v>2013</v>
      </c>
      <c r="C158" s="107">
        <v>1472.21</v>
      </c>
      <c r="D158" s="110">
        <v>1.04933589486671</v>
      </c>
      <c r="E158" s="107">
        <v>2079.0716</v>
      </c>
      <c r="F158" s="107">
        <v>1310.662</v>
      </c>
      <c r="G158" s="108">
        <v>735</v>
      </c>
      <c r="H158" s="106">
        <v>819.66</v>
      </c>
      <c r="I158" s="108">
        <v>225.8759</v>
      </c>
      <c r="J158" s="108">
        <v>425.1683</v>
      </c>
      <c r="K158" s="108">
        <v>204.3808</v>
      </c>
      <c r="L158" s="108">
        <v>58.3088</v>
      </c>
      <c r="M158" s="108">
        <f t="shared" si="25"/>
        <v>1.41221130137684</v>
      </c>
      <c r="N158" s="113">
        <f t="shared" si="26"/>
        <v>1.34581434627872</v>
      </c>
      <c r="O158" s="114">
        <f t="shared" si="23"/>
        <v>0.630407341430665</v>
      </c>
      <c r="P158" s="114">
        <f t="shared" si="24"/>
        <v>0.697154415097104</v>
      </c>
      <c r="Q158" s="114">
        <f t="shared" si="27"/>
        <v>0.394243276662526</v>
      </c>
      <c r="R158" s="120">
        <f t="shared" si="32"/>
        <v>123.990465010402</v>
      </c>
      <c r="S158" s="120">
        <f t="shared" si="31"/>
        <v>5.63780050481734</v>
      </c>
      <c r="T158" s="120">
        <f t="shared" si="28"/>
        <v>17.5042312223398</v>
      </c>
      <c r="U158" s="120">
        <f t="shared" si="29"/>
        <v>56.5283669615117</v>
      </c>
      <c r="V158" s="120">
        <f t="shared" si="30"/>
        <v>82.9250989255898</v>
      </c>
    </row>
    <row r="159" spans="1:22">
      <c r="A159" s="106" t="s">
        <v>93</v>
      </c>
      <c r="B159" s="106">
        <v>2013</v>
      </c>
      <c r="C159" s="107">
        <v>7332.61</v>
      </c>
      <c r="D159" s="110">
        <v>1.08503758945087</v>
      </c>
      <c r="E159" s="107">
        <v>2295.6203</v>
      </c>
      <c r="F159" s="107">
        <v>1724.8687</v>
      </c>
      <c r="G159" s="108">
        <v>1323.5</v>
      </c>
      <c r="H159" s="106">
        <v>1682.19</v>
      </c>
      <c r="I159" s="108">
        <v>255.3601</v>
      </c>
      <c r="J159" s="108">
        <v>612.1031</v>
      </c>
      <c r="K159" s="108">
        <v>231.6736</v>
      </c>
      <c r="L159" s="108">
        <v>54.5958</v>
      </c>
      <c r="M159" s="108">
        <f t="shared" si="25"/>
        <v>0.31307001190572</v>
      </c>
      <c r="N159" s="113">
        <f t="shared" si="26"/>
        <v>0.288533793621069</v>
      </c>
      <c r="O159" s="114">
        <f t="shared" si="23"/>
        <v>0.751373691894953</v>
      </c>
      <c r="P159" s="114">
        <f t="shared" si="24"/>
        <v>0.668881405291893</v>
      </c>
      <c r="Q159" s="114">
        <f t="shared" si="27"/>
        <v>0.732782333385011</v>
      </c>
      <c r="R159" s="120">
        <f t="shared" si="32"/>
        <v>20.0061704337043</v>
      </c>
      <c r="S159" s="120">
        <f t="shared" si="31"/>
        <v>39.6114896652696</v>
      </c>
      <c r="T159" s="120">
        <f t="shared" si="28"/>
        <v>4.30743628408297</v>
      </c>
      <c r="U159" s="120">
        <f t="shared" si="29"/>
        <v>14.2378917805499</v>
      </c>
      <c r="V159" s="120">
        <f t="shared" si="30"/>
        <v>21.7805329997398</v>
      </c>
    </row>
    <row r="160" spans="1:22">
      <c r="A160" s="106" t="s">
        <v>94</v>
      </c>
      <c r="B160" s="106">
        <v>2013</v>
      </c>
      <c r="C160" s="107">
        <v>3629.8</v>
      </c>
      <c r="D160" s="110">
        <v>1.05913590508386</v>
      </c>
      <c r="E160" s="107">
        <v>1701.6227</v>
      </c>
      <c r="F160" s="107">
        <v>1136.8875</v>
      </c>
      <c r="G160" s="108"/>
      <c r="H160" s="106">
        <v>635.68</v>
      </c>
      <c r="I160" s="108">
        <v>214.6473</v>
      </c>
      <c r="J160" s="108">
        <v>379.0637</v>
      </c>
      <c r="K160" s="108">
        <v>202.073</v>
      </c>
      <c r="L160" s="108">
        <v>48.8731</v>
      </c>
      <c r="M160" s="108">
        <f t="shared" si="25"/>
        <v>0.468792412805113</v>
      </c>
      <c r="N160" s="113">
        <f t="shared" si="26"/>
        <v>0.442617808115943</v>
      </c>
      <c r="O160" s="114">
        <f t="shared" si="23"/>
        <v>0.668119613119877</v>
      </c>
      <c r="P160" s="114">
        <f t="shared" si="24"/>
        <v>0.74295574540137</v>
      </c>
      <c r="Q160" s="114">
        <f t="shared" si="27"/>
        <v>0.373572825515315</v>
      </c>
      <c r="R160" s="120">
        <f t="shared" si="32"/>
        <v>35.1604428853447</v>
      </c>
      <c r="S160" s="120">
        <f t="shared" si="31"/>
        <v>16.2293823041049</v>
      </c>
      <c r="T160" s="120">
        <f t="shared" si="28"/>
        <v>38.8825976604745</v>
      </c>
      <c r="U160" s="120">
        <f t="shared" si="29"/>
        <v>59.1105304781335</v>
      </c>
      <c r="V160" s="120">
        <f t="shared" si="30"/>
        <v>34.1414550058886</v>
      </c>
    </row>
    <row r="161" spans="1:22">
      <c r="A161" s="106" t="s">
        <v>95</v>
      </c>
      <c r="B161" s="106">
        <v>2013</v>
      </c>
      <c r="C161" s="107">
        <v>2497.61</v>
      </c>
      <c r="D161" s="110">
        <v>1.06086678620216</v>
      </c>
      <c r="E161" s="107">
        <v>1720.9843</v>
      </c>
      <c r="F161" s="107">
        <v>1215.1973</v>
      </c>
      <c r="G161" s="108"/>
      <c r="H161" s="106">
        <v>542.22</v>
      </c>
      <c r="I161" s="108">
        <v>186.4448</v>
      </c>
      <c r="J161" s="108">
        <v>353.0235</v>
      </c>
      <c r="K161" s="108">
        <v>155.2566</v>
      </c>
      <c r="L161" s="108">
        <v>44.9714</v>
      </c>
      <c r="M161" s="108">
        <f t="shared" si="25"/>
        <v>0.689052454146164</v>
      </c>
      <c r="N161" s="113">
        <f t="shared" si="26"/>
        <v>0.649518359051404</v>
      </c>
      <c r="O161" s="114">
        <f t="shared" si="23"/>
        <v>0.706105976678579</v>
      </c>
      <c r="P161" s="114">
        <f t="shared" si="24"/>
        <v>0.608704693468295</v>
      </c>
      <c r="Q161" s="114">
        <f t="shared" si="27"/>
        <v>0.315063885242881</v>
      </c>
      <c r="R161" s="120">
        <f t="shared" si="32"/>
        <v>55.5092592732693</v>
      </c>
      <c r="S161" s="120">
        <f t="shared" si="31"/>
        <v>26.8979434612034</v>
      </c>
      <c r="T161" s="120">
        <f t="shared" si="28"/>
        <v>-23.7808263899612</v>
      </c>
      <c r="U161" s="120">
        <f t="shared" si="29"/>
        <v>66.4194977518389</v>
      </c>
      <c r="V161" s="120">
        <f t="shared" si="30"/>
        <v>42.94901139239</v>
      </c>
    </row>
    <row r="162" spans="1:22">
      <c r="A162" s="106" t="s">
        <v>96</v>
      </c>
      <c r="B162" s="106">
        <v>2013</v>
      </c>
      <c r="C162" s="107">
        <v>4390</v>
      </c>
      <c r="D162" s="110">
        <v>1.14847710615223</v>
      </c>
      <c r="E162" s="107">
        <v>3343.8106</v>
      </c>
      <c r="F162" s="107">
        <v>2521.6155</v>
      </c>
      <c r="G162" s="108"/>
      <c r="H162" s="106">
        <v>1971.04</v>
      </c>
      <c r="I162" s="108">
        <v>248.4078</v>
      </c>
      <c r="J162" s="108">
        <v>657.0015</v>
      </c>
      <c r="K162" s="108">
        <v>250.6806</v>
      </c>
      <c r="L162" s="108">
        <v>64.1467</v>
      </c>
      <c r="M162" s="108">
        <f t="shared" si="25"/>
        <v>0.761688063781321</v>
      </c>
      <c r="N162" s="113">
        <f t="shared" si="26"/>
        <v>0.663215713836232</v>
      </c>
      <c r="O162" s="114">
        <f t="shared" si="23"/>
        <v>0.754114332911081</v>
      </c>
      <c r="P162" s="114">
        <f t="shared" si="24"/>
        <v>0.483910651723072</v>
      </c>
      <c r="Q162" s="114">
        <f t="shared" si="27"/>
        <v>0.589459223557698</v>
      </c>
      <c r="R162" s="120">
        <f t="shared" si="32"/>
        <v>56.8564038616066</v>
      </c>
      <c r="S162" s="120">
        <f t="shared" si="31"/>
        <v>40.3812052566297</v>
      </c>
      <c r="T162" s="120">
        <f t="shared" si="28"/>
        <v>-82.0300679731635</v>
      </c>
      <c r="U162" s="120">
        <f t="shared" si="29"/>
        <v>32.1418892622315</v>
      </c>
      <c r="V162" s="120">
        <f t="shared" si="30"/>
        <v>37.2012654971967</v>
      </c>
    </row>
    <row r="163" spans="1:22">
      <c r="A163" s="106" t="s">
        <v>97</v>
      </c>
      <c r="B163" s="106">
        <v>2013</v>
      </c>
      <c r="C163" s="107">
        <v>2751.28</v>
      </c>
      <c r="D163" s="110">
        <v>1.13205290924461</v>
      </c>
      <c r="E163" s="132">
        <v>1156.9616</v>
      </c>
      <c r="F163" s="133">
        <v>856.4084</v>
      </c>
      <c r="G163" s="108"/>
      <c r="H163" s="106">
        <v>486.06</v>
      </c>
      <c r="I163" s="108">
        <v>119.5806</v>
      </c>
      <c r="J163" s="108">
        <v>245.0939</v>
      </c>
      <c r="K163" s="108">
        <v>121.858</v>
      </c>
      <c r="L163" s="108">
        <v>28.0593</v>
      </c>
      <c r="M163" s="108">
        <f t="shared" si="25"/>
        <v>0.420517577273124</v>
      </c>
      <c r="N163" s="113">
        <f t="shared" si="26"/>
        <v>0.371464596609468</v>
      </c>
      <c r="O163" s="114">
        <f t="shared" si="23"/>
        <v>0.740221974523614</v>
      </c>
      <c r="P163" s="114">
        <f t="shared" si="24"/>
        <v>0.600871967159593</v>
      </c>
      <c r="Q163" s="114">
        <f t="shared" si="27"/>
        <v>0.420117659911962</v>
      </c>
      <c r="R163" s="120">
        <f t="shared" si="32"/>
        <v>28.1624739103464</v>
      </c>
      <c r="S163" s="120">
        <f t="shared" si="31"/>
        <v>36.4795031407118</v>
      </c>
      <c r="T163" s="120">
        <f t="shared" si="28"/>
        <v>-27.4368532373178</v>
      </c>
      <c r="U163" s="120">
        <f t="shared" si="29"/>
        <v>53.2961255379468</v>
      </c>
      <c r="V163" s="120">
        <f t="shared" si="30"/>
        <v>26.7793122044131</v>
      </c>
    </row>
    <row r="164" spans="1:22">
      <c r="A164" s="106" t="s">
        <v>98</v>
      </c>
      <c r="B164" s="106">
        <v>2013</v>
      </c>
      <c r="C164" s="107">
        <v>3835.02</v>
      </c>
      <c r="D164" s="110">
        <v>1.03279164453274</v>
      </c>
      <c r="E164" s="132">
        <v>1277.3951</v>
      </c>
      <c r="F164" s="133">
        <v>912.8175</v>
      </c>
      <c r="G164" s="108"/>
      <c r="H164" s="106">
        <v>472.88</v>
      </c>
      <c r="I164" s="108">
        <v>151.7325</v>
      </c>
      <c r="J164" s="108">
        <v>267.9947</v>
      </c>
      <c r="K164" s="108">
        <v>98.8078</v>
      </c>
      <c r="L164" s="108">
        <v>35.627</v>
      </c>
      <c r="M164" s="108">
        <f t="shared" si="25"/>
        <v>0.333086946091546</v>
      </c>
      <c r="N164" s="113">
        <f t="shared" si="26"/>
        <v>0.322511271130822</v>
      </c>
      <c r="O164" s="114">
        <f t="shared" si="23"/>
        <v>0.71459292430353</v>
      </c>
      <c r="P164" s="114">
        <f t="shared" si="24"/>
        <v>0.607089588006365</v>
      </c>
      <c r="Q164" s="114">
        <f t="shared" si="27"/>
        <v>0.370190867336191</v>
      </c>
      <c r="R164" s="120">
        <f t="shared" si="32"/>
        <v>23.3478795207258</v>
      </c>
      <c r="S164" s="120">
        <f t="shared" si="31"/>
        <v>29.2815230221678</v>
      </c>
      <c r="T164" s="120">
        <f t="shared" si="28"/>
        <v>-24.5346978642612</v>
      </c>
      <c r="U164" s="120">
        <f t="shared" si="29"/>
        <v>59.533006454235</v>
      </c>
      <c r="V164" s="120">
        <f t="shared" si="30"/>
        <v>23.3648631758664</v>
      </c>
    </row>
    <row r="165" spans="1:22">
      <c r="A165" s="106" t="s">
        <v>99</v>
      </c>
      <c r="B165" s="106">
        <v>2013</v>
      </c>
      <c r="C165" s="107">
        <v>2415.15</v>
      </c>
      <c r="D165" s="110">
        <v>1.02695732428556</v>
      </c>
      <c r="E165" s="132">
        <v>4109.5086</v>
      </c>
      <c r="F165" s="133">
        <v>3797.1606</v>
      </c>
      <c r="G165" s="108">
        <v>2003.9</v>
      </c>
      <c r="H165" s="106">
        <v>1090.52</v>
      </c>
      <c r="I165" s="108">
        <v>848.4723</v>
      </c>
      <c r="J165" s="108">
        <v>962.7238</v>
      </c>
      <c r="K165" s="108">
        <v>837.4369</v>
      </c>
      <c r="L165" s="108">
        <v>355.22</v>
      </c>
      <c r="M165" s="108">
        <f t="shared" si="25"/>
        <v>1.7015541891808</v>
      </c>
      <c r="N165" s="113">
        <f t="shared" si="26"/>
        <v>1.65688889785614</v>
      </c>
      <c r="O165" s="114">
        <f t="shared" si="23"/>
        <v>0.923993832255273</v>
      </c>
      <c r="P165" s="114">
        <f t="shared" si="24"/>
        <v>0.791078733936089</v>
      </c>
      <c r="Q165" s="114">
        <f t="shared" si="27"/>
        <v>0.265365060922369</v>
      </c>
      <c r="R165" s="120">
        <f t="shared" si="32"/>
        <v>154.584868478082</v>
      </c>
      <c r="S165" s="120">
        <f t="shared" si="31"/>
        <v>88.0922693938973</v>
      </c>
      <c r="T165" s="120">
        <f t="shared" si="28"/>
        <v>61.3446282643659</v>
      </c>
      <c r="U165" s="120">
        <f t="shared" si="29"/>
        <v>72.6279007550189</v>
      </c>
      <c r="V165" s="120">
        <f t="shared" si="30"/>
        <v>123.766627867567</v>
      </c>
    </row>
    <row r="166" spans="1:22">
      <c r="A166" s="106" t="s">
        <v>100</v>
      </c>
      <c r="B166" s="106">
        <v>2013</v>
      </c>
      <c r="C166" s="107">
        <v>7939.49</v>
      </c>
      <c r="D166" s="110">
        <v>1.12543589736436</v>
      </c>
      <c r="E166" s="132">
        <v>6568.464</v>
      </c>
      <c r="F166" s="133">
        <v>5419.488</v>
      </c>
      <c r="G166" s="108">
        <v>4369.58</v>
      </c>
      <c r="H166" s="106">
        <v>6114.96</v>
      </c>
      <c r="I166" s="108">
        <v>859.2611</v>
      </c>
      <c r="J166" s="108">
        <v>1872.4125</v>
      </c>
      <c r="K166" s="108">
        <v>763.661</v>
      </c>
      <c r="L166" s="108">
        <v>264.878</v>
      </c>
      <c r="M166" s="108">
        <f t="shared" si="25"/>
        <v>0.827315608433287</v>
      </c>
      <c r="N166" s="113">
        <f t="shared" si="26"/>
        <v>0.735106824272057</v>
      </c>
      <c r="O166" s="114">
        <f t="shared" si="23"/>
        <v>0.825076912958646</v>
      </c>
      <c r="P166" s="114">
        <f t="shared" si="24"/>
        <v>0.693831705135245</v>
      </c>
      <c r="Q166" s="114">
        <f t="shared" si="27"/>
        <v>0.930957374509474</v>
      </c>
      <c r="R166" s="120">
        <f t="shared" si="32"/>
        <v>63.9269457212991</v>
      </c>
      <c r="S166" s="120">
        <f t="shared" si="31"/>
        <v>60.3112157703506</v>
      </c>
      <c r="T166" s="120">
        <f t="shared" si="28"/>
        <v>15.9533131450622</v>
      </c>
      <c r="U166" s="120">
        <f t="shared" si="29"/>
        <v>-10.5182375101107</v>
      </c>
      <c r="V166" s="120">
        <f t="shared" si="30"/>
        <v>50.9619181503447</v>
      </c>
    </row>
    <row r="167" spans="1:22">
      <c r="A167" s="106" t="s">
        <v>101</v>
      </c>
      <c r="B167" s="106">
        <v>2013</v>
      </c>
      <c r="C167" s="107">
        <v>5498</v>
      </c>
      <c r="D167" s="110">
        <v>1.12772733235478</v>
      </c>
      <c r="E167" s="132">
        <v>3796.9241</v>
      </c>
      <c r="F167" s="133">
        <v>3545.6603</v>
      </c>
      <c r="G167" s="108"/>
      <c r="H167" s="106">
        <v>4125.14</v>
      </c>
      <c r="I167" s="108">
        <v>651.6703</v>
      </c>
      <c r="J167" s="108">
        <v>1069.9693</v>
      </c>
      <c r="K167" s="108">
        <v>565.8815</v>
      </c>
      <c r="L167" s="108">
        <v>193.8442</v>
      </c>
      <c r="M167" s="108">
        <f t="shared" si="25"/>
        <v>0.690600963986904</v>
      </c>
      <c r="N167" s="113">
        <f t="shared" si="26"/>
        <v>0.612382926416155</v>
      </c>
      <c r="O167" s="114">
        <f t="shared" si="23"/>
        <v>0.933824381688325</v>
      </c>
      <c r="P167" s="114">
        <f t="shared" si="24"/>
        <v>0.699831650539111</v>
      </c>
      <c r="Q167" s="114">
        <f t="shared" si="27"/>
        <v>1.0864425759788</v>
      </c>
      <c r="R167" s="120">
        <f t="shared" si="32"/>
        <v>51.8569630528666</v>
      </c>
      <c r="S167" s="120">
        <f t="shared" si="31"/>
        <v>90.8532027396841</v>
      </c>
      <c r="T167" s="120">
        <f t="shared" si="28"/>
        <v>18.7538656748803</v>
      </c>
      <c r="U167" s="120">
        <f t="shared" si="29"/>
        <v>-29.9415298102832</v>
      </c>
      <c r="V167" s="120">
        <f t="shared" si="30"/>
        <v>48.1660519661165</v>
      </c>
    </row>
    <row r="168" spans="1:22">
      <c r="A168" s="106" t="s">
        <v>102</v>
      </c>
      <c r="B168" s="106">
        <v>2013</v>
      </c>
      <c r="C168" s="107">
        <v>6029.8</v>
      </c>
      <c r="D168" s="110">
        <v>1.18349747973957</v>
      </c>
      <c r="E168" s="132">
        <v>2075.075</v>
      </c>
      <c r="F168" s="133">
        <v>1520.2168</v>
      </c>
      <c r="G168" s="108"/>
      <c r="H168" s="106">
        <v>2265.29</v>
      </c>
      <c r="I168" s="108">
        <v>224.4996</v>
      </c>
      <c r="J168" s="108">
        <v>502.2636</v>
      </c>
      <c r="K168" s="108">
        <v>190.4639</v>
      </c>
      <c r="L168" s="108">
        <v>43.4399</v>
      </c>
      <c r="M168" s="108">
        <f t="shared" si="25"/>
        <v>0.344136621446814</v>
      </c>
      <c r="N168" s="113">
        <f t="shared" si="26"/>
        <v>0.290779344559772</v>
      </c>
      <c r="O168" s="114">
        <f t="shared" si="23"/>
        <v>0.732608122597978</v>
      </c>
      <c r="P168" s="114">
        <f t="shared" si="24"/>
        <v>0.631927630322201</v>
      </c>
      <c r="Q168" s="114">
        <f t="shared" si="27"/>
        <v>1.09166656626869</v>
      </c>
      <c r="R168" s="120">
        <f t="shared" si="32"/>
        <v>20.2270219661666</v>
      </c>
      <c r="S168" s="120">
        <f t="shared" si="31"/>
        <v>34.3411345973735</v>
      </c>
      <c r="T168" s="120">
        <f t="shared" si="28"/>
        <v>-12.9412186638463</v>
      </c>
      <c r="U168" s="120">
        <f t="shared" si="29"/>
        <v>-30.5941133964692</v>
      </c>
      <c r="V168" s="120">
        <f t="shared" si="30"/>
        <v>14.6509068931431</v>
      </c>
    </row>
    <row r="169" spans="1:22">
      <c r="A169" s="106" t="s">
        <v>103</v>
      </c>
      <c r="B169" s="106">
        <v>2013</v>
      </c>
      <c r="C169" s="107">
        <v>3774</v>
      </c>
      <c r="D169" s="110">
        <v>1.13191089458901</v>
      </c>
      <c r="E169" s="132">
        <v>2119.4455</v>
      </c>
      <c r="F169" s="133">
        <v>1723.2829</v>
      </c>
      <c r="G169" s="108"/>
      <c r="H169" s="106">
        <v>1579.61</v>
      </c>
      <c r="I169" s="108">
        <v>234.3127</v>
      </c>
      <c r="J169" s="108">
        <v>551.4131</v>
      </c>
      <c r="K169" s="108">
        <v>271.0499</v>
      </c>
      <c r="L169" s="108">
        <v>78.3685</v>
      </c>
      <c r="M169" s="108">
        <f t="shared" si="25"/>
        <v>0.561591282458929</v>
      </c>
      <c r="N169" s="113">
        <f t="shared" si="26"/>
        <v>0.496144427219105</v>
      </c>
      <c r="O169" s="114">
        <f t="shared" si="23"/>
        <v>0.813081959408723</v>
      </c>
      <c r="P169" s="114">
        <f t="shared" si="24"/>
        <v>0.658710302295694</v>
      </c>
      <c r="Q169" s="114">
        <f t="shared" si="27"/>
        <v>0.74529399316944</v>
      </c>
      <c r="R169" s="120">
        <f t="shared" si="32"/>
        <v>40.4248239566952</v>
      </c>
      <c r="S169" s="120">
        <f t="shared" si="31"/>
        <v>56.9424043460573</v>
      </c>
      <c r="T169" s="120">
        <f t="shared" si="28"/>
        <v>-0.440058286232887</v>
      </c>
      <c r="U169" s="120">
        <f t="shared" si="29"/>
        <v>12.6749287277529</v>
      </c>
      <c r="V169" s="120">
        <f t="shared" si="30"/>
        <v>36.8668622873806</v>
      </c>
    </row>
    <row r="170" spans="1:22">
      <c r="A170" s="106" t="s">
        <v>104</v>
      </c>
      <c r="B170" s="106">
        <v>2013</v>
      </c>
      <c r="C170" s="107">
        <v>4522.15</v>
      </c>
      <c r="D170" s="110">
        <v>1.16031323620499</v>
      </c>
      <c r="E170" s="132">
        <v>1621.2358</v>
      </c>
      <c r="F170" s="133">
        <v>1178.7426</v>
      </c>
      <c r="G170" s="108"/>
      <c r="H170" s="106">
        <v>1338.45</v>
      </c>
      <c r="I170" s="108">
        <v>146.4306</v>
      </c>
      <c r="J170" s="108">
        <v>423.5034</v>
      </c>
      <c r="K170" s="108">
        <v>136.7065</v>
      </c>
      <c r="L170" s="108">
        <v>28.773</v>
      </c>
      <c r="M170" s="108">
        <f t="shared" si="25"/>
        <v>0.358509956547218</v>
      </c>
      <c r="N170" s="113">
        <f t="shared" si="26"/>
        <v>0.308976873968781</v>
      </c>
      <c r="O170" s="114">
        <f t="shared" si="23"/>
        <v>0.727064255551228</v>
      </c>
      <c r="P170" s="114">
        <f t="shared" si="24"/>
        <v>0.623896599647794</v>
      </c>
      <c r="Q170" s="114">
        <f t="shared" si="27"/>
        <v>0.825573923299745</v>
      </c>
      <c r="R170" s="120">
        <f t="shared" si="32"/>
        <v>22.0167619305289</v>
      </c>
      <c r="S170" s="120">
        <f t="shared" si="31"/>
        <v>32.7841262634835</v>
      </c>
      <c r="T170" s="120">
        <f t="shared" si="28"/>
        <v>-16.6898066522913</v>
      </c>
      <c r="U170" s="120">
        <f t="shared" si="29"/>
        <v>2.64631806884131</v>
      </c>
      <c r="V170" s="120">
        <f t="shared" si="30"/>
        <v>18.362533552669</v>
      </c>
    </row>
    <row r="171" spans="1:22">
      <c r="A171" s="106" t="s">
        <v>105</v>
      </c>
      <c r="B171" s="106">
        <v>2013</v>
      </c>
      <c r="C171" s="107">
        <v>9733.39</v>
      </c>
      <c r="D171" s="110">
        <v>1.05128355075402</v>
      </c>
      <c r="E171" s="132">
        <v>4559.9463</v>
      </c>
      <c r="F171" s="133">
        <v>3533.4906</v>
      </c>
      <c r="G171" s="108">
        <v>2865.38</v>
      </c>
      <c r="H171" s="106">
        <v>3490.18</v>
      </c>
      <c r="I171" s="108">
        <v>489.559</v>
      </c>
      <c r="J171" s="108">
        <v>1068.3275</v>
      </c>
      <c r="K171" s="108">
        <v>445.954</v>
      </c>
      <c r="L171" s="108">
        <v>104.593</v>
      </c>
      <c r="M171" s="108">
        <f t="shared" si="25"/>
        <v>0.468484906081026</v>
      </c>
      <c r="N171" s="113">
        <f t="shared" si="26"/>
        <v>0.44563134821715</v>
      </c>
      <c r="O171" s="114">
        <f t="shared" si="23"/>
        <v>0.774897414910347</v>
      </c>
      <c r="P171" s="114">
        <f t="shared" si="24"/>
        <v>0.596699903489201</v>
      </c>
      <c r="Q171" s="114">
        <f t="shared" si="27"/>
        <v>0.765399364461814</v>
      </c>
      <c r="R171" s="120">
        <f t="shared" si="32"/>
        <v>35.4568266983401</v>
      </c>
      <c r="S171" s="120">
        <f t="shared" si="31"/>
        <v>46.218183597542</v>
      </c>
      <c r="T171" s="120">
        <f t="shared" si="28"/>
        <v>-29.3842182015307</v>
      </c>
      <c r="U171" s="120">
        <f t="shared" si="29"/>
        <v>10.1633552807306</v>
      </c>
      <c r="V171" s="120">
        <f t="shared" si="30"/>
        <v>28.5956464464325</v>
      </c>
    </row>
    <row r="172" spans="1:22">
      <c r="A172" s="106" t="s">
        <v>106</v>
      </c>
      <c r="B172" s="106">
        <v>2013</v>
      </c>
      <c r="C172" s="107">
        <v>9413.35</v>
      </c>
      <c r="D172" s="110">
        <v>1.06515497448023</v>
      </c>
      <c r="E172" s="132">
        <v>2415.4482</v>
      </c>
      <c r="F172" s="133">
        <v>1764.7107</v>
      </c>
      <c r="G172" s="108"/>
      <c r="H172" s="106">
        <v>1503.37</v>
      </c>
      <c r="I172" s="108">
        <v>202.657</v>
      </c>
      <c r="J172" s="108">
        <v>581.7927</v>
      </c>
      <c r="K172" s="108">
        <v>235.596</v>
      </c>
      <c r="L172" s="108">
        <v>47.6324</v>
      </c>
      <c r="M172" s="108">
        <f t="shared" si="25"/>
        <v>0.256598150499025</v>
      </c>
      <c r="N172" s="113">
        <f t="shared" si="26"/>
        <v>0.24090217540808</v>
      </c>
      <c r="O172" s="114">
        <f t="shared" si="23"/>
        <v>0.730593477434126</v>
      </c>
      <c r="P172" s="114">
        <f t="shared" si="24"/>
        <v>0.605015938306488</v>
      </c>
      <c r="Q172" s="114">
        <f t="shared" si="27"/>
        <v>0.622397946683353</v>
      </c>
      <c r="R172" s="120">
        <f t="shared" si="32"/>
        <v>15.3215668940154</v>
      </c>
      <c r="S172" s="120">
        <f t="shared" si="31"/>
        <v>33.7753166793936</v>
      </c>
      <c r="T172" s="120">
        <f t="shared" si="28"/>
        <v>-25.5026008237121</v>
      </c>
      <c r="U172" s="120">
        <f t="shared" si="29"/>
        <v>28.0271668242236</v>
      </c>
      <c r="V172" s="120">
        <f t="shared" si="30"/>
        <v>16.2004600723391</v>
      </c>
    </row>
    <row r="173" spans="1:22">
      <c r="A173" s="106" t="s">
        <v>107</v>
      </c>
      <c r="B173" s="106">
        <v>2013</v>
      </c>
      <c r="C173" s="107">
        <v>5799</v>
      </c>
      <c r="D173" s="110">
        <v>1.19837492029595</v>
      </c>
      <c r="E173" s="132">
        <v>2191.2221</v>
      </c>
      <c r="F173" s="133">
        <v>1604.848</v>
      </c>
      <c r="G173" s="109"/>
      <c r="H173" s="106">
        <v>1619.31</v>
      </c>
      <c r="I173" s="108">
        <v>225.677</v>
      </c>
      <c r="J173" s="108">
        <v>526.4297</v>
      </c>
      <c r="K173" s="108">
        <v>215.2309</v>
      </c>
      <c r="L173" s="108">
        <v>57.7361</v>
      </c>
      <c r="M173" s="108">
        <f t="shared" si="25"/>
        <v>0.377862062424556</v>
      </c>
      <c r="N173" s="113">
        <f t="shared" si="26"/>
        <v>0.315312058042102</v>
      </c>
      <c r="O173" s="114">
        <f t="shared" si="23"/>
        <v>0.732398600762561</v>
      </c>
      <c r="P173" s="114">
        <f t="shared" si="24"/>
        <v>0.638735693349152</v>
      </c>
      <c r="Q173" s="114">
        <f t="shared" si="27"/>
        <v>0.738998570706274</v>
      </c>
      <c r="R173" s="120">
        <f t="shared" si="32"/>
        <v>22.63983179143</v>
      </c>
      <c r="S173" s="120">
        <f t="shared" si="31"/>
        <v>34.2822898882335</v>
      </c>
      <c r="T173" s="120">
        <f t="shared" si="28"/>
        <v>-9.76346672613656</v>
      </c>
      <c r="U173" s="120">
        <f t="shared" si="29"/>
        <v>13.4613561787233</v>
      </c>
      <c r="V173" s="120">
        <f t="shared" si="30"/>
        <v>20.8101459977634</v>
      </c>
    </row>
    <row r="174" spans="1:22">
      <c r="A174" s="106" t="s">
        <v>108</v>
      </c>
      <c r="B174" s="106">
        <v>2013</v>
      </c>
      <c r="C174" s="107">
        <v>6690.6</v>
      </c>
      <c r="D174" s="110">
        <v>1.17730522427311</v>
      </c>
      <c r="E174" s="132">
        <v>2030.8758</v>
      </c>
      <c r="F174" s="133">
        <v>1299.1462</v>
      </c>
      <c r="G174" s="108"/>
      <c r="H174" s="106">
        <v>1190.78</v>
      </c>
      <c r="I174" s="108">
        <v>175.1067</v>
      </c>
      <c r="J174" s="108">
        <v>451.1615</v>
      </c>
      <c r="K174" s="108">
        <v>136.1743</v>
      </c>
      <c r="L174" s="108">
        <v>50.9157</v>
      </c>
      <c r="M174" s="108">
        <f t="shared" si="25"/>
        <v>0.30354165545691</v>
      </c>
      <c r="N174" s="113">
        <f t="shared" si="26"/>
        <v>0.257827493838161</v>
      </c>
      <c r="O174" s="114">
        <f t="shared" si="23"/>
        <v>0.639697513752441</v>
      </c>
      <c r="P174" s="114">
        <f t="shared" si="24"/>
        <v>0.626071338237375</v>
      </c>
      <c r="Q174" s="114">
        <f t="shared" si="27"/>
        <v>0.586338169965884</v>
      </c>
      <c r="R174" s="120">
        <f t="shared" si="32"/>
        <v>16.9861840034609</v>
      </c>
      <c r="S174" s="120">
        <f t="shared" si="31"/>
        <v>8.24696764506451</v>
      </c>
      <c r="T174" s="120">
        <f t="shared" si="28"/>
        <v>-15.6747191391919</v>
      </c>
      <c r="U174" s="120">
        <f t="shared" si="29"/>
        <v>32.5317729014811</v>
      </c>
      <c r="V174" s="120">
        <f t="shared" si="30"/>
        <v>13.5268093073183</v>
      </c>
    </row>
    <row r="175" spans="1:22">
      <c r="A175" s="106" t="s">
        <v>109</v>
      </c>
      <c r="B175" s="106">
        <v>2013</v>
      </c>
      <c r="C175" s="107">
        <v>10644</v>
      </c>
      <c r="D175" s="110">
        <v>1.0609798335917</v>
      </c>
      <c r="E175" s="132">
        <v>7081.4655</v>
      </c>
      <c r="F175" s="133">
        <v>5767.9389</v>
      </c>
      <c r="G175" s="108"/>
      <c r="H175" s="106">
        <v>3254.5</v>
      </c>
      <c r="I175" s="108">
        <v>1058.8534</v>
      </c>
      <c r="J175" s="108">
        <v>1636.1977</v>
      </c>
      <c r="K175" s="108">
        <v>974.68</v>
      </c>
      <c r="L175" s="108">
        <v>348.017</v>
      </c>
      <c r="M175" s="108">
        <f t="shared" si="25"/>
        <v>0.665301155580609</v>
      </c>
      <c r="N175" s="113">
        <f t="shared" si="26"/>
        <v>0.627062960592179</v>
      </c>
      <c r="O175" s="114">
        <f t="shared" si="23"/>
        <v>0.814512038503894</v>
      </c>
      <c r="P175" s="114">
        <f t="shared" si="24"/>
        <v>0.696565648432926</v>
      </c>
      <c r="Q175" s="114">
        <f t="shared" si="27"/>
        <v>0.459580012075184</v>
      </c>
      <c r="R175" s="120">
        <f t="shared" si="32"/>
        <v>53.3007548584744</v>
      </c>
      <c r="S175" s="120">
        <f t="shared" si="31"/>
        <v>57.344045484008</v>
      </c>
      <c r="T175" s="120">
        <f t="shared" si="28"/>
        <v>17.229416726566</v>
      </c>
      <c r="U175" s="120">
        <f t="shared" si="29"/>
        <v>48.3664679649089</v>
      </c>
      <c r="V175" s="120">
        <f t="shared" si="30"/>
        <v>50.0088504810337</v>
      </c>
    </row>
    <row r="176" spans="1:22">
      <c r="A176" s="106" t="s">
        <v>110</v>
      </c>
      <c r="B176" s="106">
        <v>2013</v>
      </c>
      <c r="C176" s="107">
        <v>4719</v>
      </c>
      <c r="D176" s="110">
        <v>1.14301824612277</v>
      </c>
      <c r="E176" s="132">
        <v>1317.6035</v>
      </c>
      <c r="F176" s="133">
        <v>875.7432</v>
      </c>
      <c r="G176" s="108"/>
      <c r="H176" s="106">
        <v>634.28</v>
      </c>
      <c r="I176" s="108">
        <v>98.7547</v>
      </c>
      <c r="J176" s="108">
        <v>304.1956</v>
      </c>
      <c r="K176" s="108">
        <v>94.0375</v>
      </c>
      <c r="L176" s="108">
        <v>27.7433</v>
      </c>
      <c r="M176" s="108">
        <f t="shared" si="25"/>
        <v>0.279212439076075</v>
      </c>
      <c r="N176" s="113">
        <f t="shared" si="26"/>
        <v>0.244276449674527</v>
      </c>
      <c r="O176" s="114">
        <f t="shared" si="23"/>
        <v>0.66464850768839</v>
      </c>
      <c r="P176" s="114">
        <f t="shared" si="24"/>
        <v>0.599183756151347</v>
      </c>
      <c r="Q176" s="114">
        <f t="shared" si="27"/>
        <v>0.481389128064702</v>
      </c>
      <c r="R176" s="120">
        <f t="shared" si="32"/>
        <v>15.6534291688136</v>
      </c>
      <c r="S176" s="120">
        <f t="shared" si="31"/>
        <v>15.2545140327231</v>
      </c>
      <c r="T176" s="120">
        <f t="shared" si="28"/>
        <v>-28.2248476758949</v>
      </c>
      <c r="U176" s="120">
        <f t="shared" si="29"/>
        <v>45.6420618434921</v>
      </c>
      <c r="V176" s="120">
        <f t="shared" si="30"/>
        <v>14.1846817245925</v>
      </c>
    </row>
    <row r="177" spans="1:22">
      <c r="A177" s="106" t="s">
        <v>111</v>
      </c>
      <c r="B177" s="106">
        <v>2013</v>
      </c>
      <c r="C177" s="107">
        <v>895.28</v>
      </c>
      <c r="D177" s="110">
        <v>1.20307934221704</v>
      </c>
      <c r="E177" s="132">
        <v>481.014</v>
      </c>
      <c r="F177" s="133">
        <v>411.6331</v>
      </c>
      <c r="G177" s="108"/>
      <c r="H177" s="106">
        <v>245.86</v>
      </c>
      <c r="I177" s="108">
        <v>31.6495</v>
      </c>
      <c r="J177" s="108">
        <v>158.9581</v>
      </c>
      <c r="K177" s="108">
        <v>55.459</v>
      </c>
      <c r="L177" s="108">
        <v>11.6786</v>
      </c>
      <c r="M177" s="108">
        <f t="shared" si="25"/>
        <v>0.537277723170405</v>
      </c>
      <c r="N177" s="113">
        <f t="shared" si="26"/>
        <v>0.446585444797271</v>
      </c>
      <c r="O177" s="114">
        <f t="shared" si="23"/>
        <v>0.855761162876756</v>
      </c>
      <c r="P177" s="114">
        <f t="shared" si="24"/>
        <v>0.626152755937265</v>
      </c>
      <c r="Q177" s="114">
        <f t="shared" si="27"/>
        <v>0.511128574220293</v>
      </c>
      <c r="R177" s="120">
        <f t="shared" si="32"/>
        <v>35.5506627758056</v>
      </c>
      <c r="S177" s="120">
        <f t="shared" si="31"/>
        <v>68.9289608278678</v>
      </c>
      <c r="T177" s="120">
        <f t="shared" si="28"/>
        <v>-15.6367163691577</v>
      </c>
      <c r="U177" s="120">
        <f t="shared" si="29"/>
        <v>41.9269947498611</v>
      </c>
      <c r="V177" s="120">
        <f t="shared" si="30"/>
        <v>37.7452176691273</v>
      </c>
    </row>
    <row r="178" spans="1:22">
      <c r="A178" s="106" t="s">
        <v>112</v>
      </c>
      <c r="B178" s="106">
        <v>2013</v>
      </c>
      <c r="C178" s="107">
        <v>2970</v>
      </c>
      <c r="D178" s="110">
        <v>1.09340019307078</v>
      </c>
      <c r="E178" s="132">
        <v>1693.2438</v>
      </c>
      <c r="F178" s="133">
        <v>1112.6179</v>
      </c>
      <c r="G178" s="108"/>
      <c r="H178" s="106">
        <v>1772.75</v>
      </c>
      <c r="I178" s="108">
        <v>107.2529</v>
      </c>
      <c r="J178" s="108">
        <v>424.3109</v>
      </c>
      <c r="K178" s="108">
        <v>135.8219</v>
      </c>
      <c r="L178" s="108">
        <v>37.5444</v>
      </c>
      <c r="M178" s="108">
        <f t="shared" si="25"/>
        <v>0.570115757575758</v>
      </c>
      <c r="N178" s="113">
        <f t="shared" si="26"/>
        <v>0.521415453544603</v>
      </c>
      <c r="O178" s="114">
        <f t="shared" si="23"/>
        <v>0.657092558082894</v>
      </c>
      <c r="P178" s="114">
        <f t="shared" si="24"/>
        <v>0.633577888689369</v>
      </c>
      <c r="Q178" s="114">
        <f t="shared" si="27"/>
        <v>1.04695496301241</v>
      </c>
      <c r="R178" s="120">
        <f t="shared" si="32"/>
        <v>42.9102473753712</v>
      </c>
      <c r="S178" s="120">
        <f t="shared" si="31"/>
        <v>13.1324074946329</v>
      </c>
      <c r="T178" s="120">
        <f t="shared" si="28"/>
        <v>-12.170939113961</v>
      </c>
      <c r="U178" s="120">
        <f t="shared" si="29"/>
        <v>-25.008716644565</v>
      </c>
      <c r="V178" s="120">
        <f t="shared" si="30"/>
        <v>24.6546643482967</v>
      </c>
    </row>
    <row r="179" spans="1:22">
      <c r="A179" s="106" t="s">
        <v>113</v>
      </c>
      <c r="B179" s="106">
        <v>2013</v>
      </c>
      <c r="C179" s="107">
        <v>8107</v>
      </c>
      <c r="D179" s="110">
        <v>1.11015799576732</v>
      </c>
      <c r="E179" s="132">
        <v>2784.0952</v>
      </c>
      <c r="F179" s="133">
        <v>2103.5091</v>
      </c>
      <c r="G179" s="108">
        <v>2049.36</v>
      </c>
      <c r="H179" s="106">
        <v>1995.32</v>
      </c>
      <c r="I179" s="108">
        <v>235.4457</v>
      </c>
      <c r="J179" s="108">
        <v>812.0757</v>
      </c>
      <c r="K179" s="108">
        <v>266.5712</v>
      </c>
      <c r="L179" s="108">
        <v>88.0961</v>
      </c>
      <c r="M179" s="108">
        <f t="shared" si="25"/>
        <v>0.343418675218947</v>
      </c>
      <c r="N179" s="113">
        <f t="shared" si="26"/>
        <v>0.309342162582527</v>
      </c>
      <c r="O179" s="114">
        <f t="shared" si="23"/>
        <v>0.755544961249888</v>
      </c>
      <c r="P179" s="114">
        <f t="shared" si="24"/>
        <v>0.666595024476005</v>
      </c>
      <c r="Q179" s="114">
        <f t="shared" si="27"/>
        <v>0.71668526277406</v>
      </c>
      <c r="R179" s="120">
        <f t="shared" si="32"/>
        <v>22.0526883255825</v>
      </c>
      <c r="S179" s="120">
        <f t="shared" si="31"/>
        <v>40.7830006509707</v>
      </c>
      <c r="T179" s="120">
        <f t="shared" si="28"/>
        <v>3.24023831025886</v>
      </c>
      <c r="U179" s="120">
        <f t="shared" si="29"/>
        <v>16.248746220062</v>
      </c>
      <c r="V179" s="120">
        <f t="shared" si="30"/>
        <v>23.3371115785757</v>
      </c>
    </row>
    <row r="180" spans="1:22">
      <c r="A180" s="106" t="s">
        <v>114</v>
      </c>
      <c r="B180" s="106">
        <v>2013</v>
      </c>
      <c r="C180" s="107">
        <v>3502.22</v>
      </c>
      <c r="D180" s="110">
        <v>1.2172931785399</v>
      </c>
      <c r="E180" s="132">
        <v>1206.4146</v>
      </c>
      <c r="F180" s="133">
        <v>839.6672</v>
      </c>
      <c r="G180" s="108"/>
      <c r="H180" s="106">
        <v>766.71</v>
      </c>
      <c r="I180" s="108">
        <v>96.0647</v>
      </c>
      <c r="J180" s="108">
        <v>300.7755</v>
      </c>
      <c r="K180" s="108">
        <v>103.1462</v>
      </c>
      <c r="L180" s="108">
        <v>34.6463</v>
      </c>
      <c r="M180" s="108">
        <f t="shared" si="25"/>
        <v>0.344471392431087</v>
      </c>
      <c r="N180" s="113">
        <f t="shared" si="26"/>
        <v>0.28298145303358</v>
      </c>
      <c r="O180" s="114">
        <f t="shared" si="23"/>
        <v>0.696002186976185</v>
      </c>
      <c r="P180" s="114">
        <f t="shared" si="24"/>
        <v>0.636719762305828</v>
      </c>
      <c r="Q180" s="114">
        <f t="shared" si="27"/>
        <v>0.635527786218768</v>
      </c>
      <c r="R180" s="120">
        <f t="shared" si="32"/>
        <v>19.460093786604</v>
      </c>
      <c r="S180" s="120">
        <f t="shared" si="31"/>
        <v>24.0602699315467</v>
      </c>
      <c r="T180" s="120">
        <f t="shared" si="28"/>
        <v>-10.7044287521715</v>
      </c>
      <c r="U180" s="120">
        <f t="shared" si="29"/>
        <v>26.3869804351605</v>
      </c>
      <c r="V180" s="120">
        <f t="shared" si="30"/>
        <v>18.0563654265707</v>
      </c>
    </row>
    <row r="181" spans="1:22">
      <c r="A181" s="106" t="s">
        <v>115</v>
      </c>
      <c r="B181" s="106">
        <v>2013</v>
      </c>
      <c r="C181" s="107">
        <v>4686.6</v>
      </c>
      <c r="D181" s="110">
        <v>1.13568370465644</v>
      </c>
      <c r="E181" s="132">
        <v>1611.2955</v>
      </c>
      <c r="F181" s="133">
        <v>1215.6592</v>
      </c>
      <c r="G181" s="108">
        <v>871.18</v>
      </c>
      <c r="H181" s="106">
        <v>899.09</v>
      </c>
      <c r="I181" s="108">
        <v>158.2185</v>
      </c>
      <c r="J181" s="108">
        <v>418.838</v>
      </c>
      <c r="K181" s="108">
        <v>146.6536</v>
      </c>
      <c r="L181" s="108">
        <v>40.7593</v>
      </c>
      <c r="M181" s="108">
        <f t="shared" si="25"/>
        <v>0.343809051337857</v>
      </c>
      <c r="N181" s="113">
        <f t="shared" si="26"/>
        <v>0.30273310247228</v>
      </c>
      <c r="O181" s="114">
        <f t="shared" si="23"/>
        <v>0.754460742923939</v>
      </c>
      <c r="P181" s="114">
        <f t="shared" si="24"/>
        <v>0.628851737394822</v>
      </c>
      <c r="Q181" s="114">
        <f t="shared" si="27"/>
        <v>0.557992000846524</v>
      </c>
      <c r="R181" s="120">
        <f t="shared" si="32"/>
        <v>21.4026825615954</v>
      </c>
      <c r="S181" s="120">
        <f t="shared" si="31"/>
        <v>40.4784953381586</v>
      </c>
      <c r="T181" s="120">
        <f t="shared" si="28"/>
        <v>-14.3769316811131</v>
      </c>
      <c r="U181" s="120">
        <f t="shared" si="29"/>
        <v>36.0727911025223</v>
      </c>
      <c r="V181" s="120">
        <f t="shared" si="30"/>
        <v>23.1068945467299</v>
      </c>
    </row>
    <row r="182" spans="1:22">
      <c r="A182" s="106" t="s">
        <v>116</v>
      </c>
      <c r="B182" s="106">
        <v>2013</v>
      </c>
      <c r="C182" s="107">
        <v>312.04</v>
      </c>
      <c r="D182" s="110">
        <v>1.14731959189819</v>
      </c>
      <c r="E182" s="132">
        <v>95.0237</v>
      </c>
      <c r="F182" s="133">
        <v>71.5366</v>
      </c>
      <c r="G182" s="108"/>
      <c r="H182" s="106">
        <v>7.95</v>
      </c>
      <c r="I182" s="108">
        <v>10.7668</v>
      </c>
      <c r="J182" s="108">
        <v>28.1192</v>
      </c>
      <c r="K182" s="108">
        <v>12.5059</v>
      </c>
      <c r="L182" s="108">
        <v>11.4834</v>
      </c>
      <c r="M182" s="108">
        <f t="shared" si="25"/>
        <v>0.304524099474426</v>
      </c>
      <c r="N182" s="113">
        <f t="shared" si="26"/>
        <v>0.265422208096878</v>
      </c>
      <c r="O182" s="114">
        <f t="shared" si="23"/>
        <v>0.752829031073301</v>
      </c>
      <c r="P182" s="114">
        <f t="shared" si="24"/>
        <v>0.878924913960127</v>
      </c>
      <c r="Q182" s="114">
        <f t="shared" si="27"/>
        <v>0.0836633387249707</v>
      </c>
      <c r="R182" s="120">
        <f t="shared" si="32"/>
        <v>17.7331295542129</v>
      </c>
      <c r="S182" s="120">
        <f t="shared" si="31"/>
        <v>40.020225158061</v>
      </c>
      <c r="T182" s="120">
        <f t="shared" si="28"/>
        <v>102.347974985264</v>
      </c>
      <c r="U182" s="120">
        <f t="shared" si="29"/>
        <v>95.3261744706752</v>
      </c>
      <c r="V182" s="120">
        <f t="shared" si="30"/>
        <v>38.4113377097339</v>
      </c>
    </row>
    <row r="183" spans="1:22">
      <c r="A183" s="106" t="s">
        <v>117</v>
      </c>
      <c r="B183" s="106">
        <v>2013</v>
      </c>
      <c r="C183" s="107">
        <v>3764</v>
      </c>
      <c r="D183" s="110">
        <v>1.18046310407048</v>
      </c>
      <c r="E183" s="132">
        <v>1748.3305</v>
      </c>
      <c r="F183" s="133">
        <v>1256.2435</v>
      </c>
      <c r="G183" s="108">
        <v>452.34</v>
      </c>
      <c r="H183" s="106">
        <v>701.78</v>
      </c>
      <c r="I183" s="108">
        <v>201.6447</v>
      </c>
      <c r="J183" s="108">
        <v>428.4411</v>
      </c>
      <c r="K183" s="108">
        <v>156.7633</v>
      </c>
      <c r="L183" s="108">
        <v>48.7616</v>
      </c>
      <c r="M183" s="108">
        <f t="shared" si="25"/>
        <v>0.464487380446334</v>
      </c>
      <c r="N183" s="113">
        <f t="shared" si="26"/>
        <v>0.393478948087988</v>
      </c>
      <c r="O183" s="114">
        <f t="shared" si="23"/>
        <v>0.718538914696049</v>
      </c>
      <c r="P183" s="114">
        <f t="shared" si="24"/>
        <v>0.665166187924554</v>
      </c>
      <c r="Q183" s="114">
        <f t="shared" si="27"/>
        <v>0.401400078532062</v>
      </c>
      <c r="R183" s="120">
        <f t="shared" si="32"/>
        <v>30.3276010407975</v>
      </c>
      <c r="S183" s="120">
        <f t="shared" si="31"/>
        <v>30.3897638718836</v>
      </c>
      <c r="T183" s="120">
        <f t="shared" si="28"/>
        <v>2.57331027183304</v>
      </c>
      <c r="U183" s="120">
        <f t="shared" si="29"/>
        <v>55.6343355467352</v>
      </c>
      <c r="V183" s="120">
        <f t="shared" si="30"/>
        <v>30.095277980712</v>
      </c>
    </row>
    <row r="184" spans="1:22">
      <c r="A184" s="106" t="s">
        <v>118</v>
      </c>
      <c r="B184" s="106">
        <v>2013</v>
      </c>
      <c r="C184" s="107">
        <v>2582.18</v>
      </c>
      <c r="D184" s="110">
        <v>1.14355830500085</v>
      </c>
      <c r="E184" s="132">
        <v>607.2717</v>
      </c>
      <c r="F184" s="133">
        <v>417.7266</v>
      </c>
      <c r="G184" s="108">
        <v>246.01</v>
      </c>
      <c r="H184" s="106">
        <v>237.77</v>
      </c>
      <c r="I184" s="108">
        <v>63.6506</v>
      </c>
      <c r="J184" s="108">
        <v>176.5945</v>
      </c>
      <c r="K184" s="108">
        <v>40.0959</v>
      </c>
      <c r="L184" s="108">
        <v>14.7793</v>
      </c>
      <c r="M184" s="108">
        <f t="shared" si="25"/>
        <v>0.235177911687024</v>
      </c>
      <c r="N184" s="113">
        <f t="shared" si="26"/>
        <v>0.205654500219689</v>
      </c>
      <c r="O184" s="114">
        <f t="shared" si="23"/>
        <v>0.687874307332286</v>
      </c>
      <c r="P184" s="114">
        <f t="shared" si="24"/>
        <v>0.706491518615286</v>
      </c>
      <c r="Q184" s="114">
        <f t="shared" si="27"/>
        <v>0.391538087482094</v>
      </c>
      <c r="R184" s="120">
        <f t="shared" si="32"/>
        <v>11.8549329615929</v>
      </c>
      <c r="S184" s="120">
        <f t="shared" si="31"/>
        <v>21.7775354727857</v>
      </c>
      <c r="T184" s="120">
        <f t="shared" si="28"/>
        <v>21.8624456924532</v>
      </c>
      <c r="U184" s="120">
        <f t="shared" si="29"/>
        <v>56.866300602027</v>
      </c>
      <c r="V184" s="120">
        <f t="shared" si="30"/>
        <v>19.3413415009609</v>
      </c>
    </row>
    <row r="185" spans="1:22">
      <c r="A185" s="106" t="s">
        <v>119</v>
      </c>
      <c r="B185" s="106">
        <v>2013</v>
      </c>
      <c r="C185" s="107">
        <v>577.79</v>
      </c>
      <c r="D185" s="110">
        <v>1.15051473243902</v>
      </c>
      <c r="E185" s="132">
        <v>223.8586</v>
      </c>
      <c r="F185" s="133">
        <v>175.0516</v>
      </c>
      <c r="G185" s="108">
        <v>54.65</v>
      </c>
      <c r="H185" s="106">
        <v>69.9</v>
      </c>
      <c r="I185" s="108">
        <v>28.4051</v>
      </c>
      <c r="J185" s="108">
        <v>70.4413</v>
      </c>
      <c r="K185" s="108">
        <v>21.6667</v>
      </c>
      <c r="L185" s="108">
        <v>4.7165</v>
      </c>
      <c r="M185" s="108">
        <f t="shared" si="25"/>
        <v>0.387439381090015</v>
      </c>
      <c r="N185" s="113">
        <f t="shared" si="26"/>
        <v>0.336753081178429</v>
      </c>
      <c r="O185" s="114">
        <f t="shared" si="23"/>
        <v>0.781973978216606</v>
      </c>
      <c r="P185" s="114">
        <f t="shared" si="24"/>
        <v>0.715386777384497</v>
      </c>
      <c r="Q185" s="114">
        <f t="shared" si="27"/>
        <v>0.312250679670113</v>
      </c>
      <c r="R185" s="120">
        <f t="shared" si="32"/>
        <v>24.7485716715207</v>
      </c>
      <c r="S185" s="120">
        <f t="shared" si="31"/>
        <v>48.2056533456858</v>
      </c>
      <c r="T185" s="120">
        <f t="shared" si="28"/>
        <v>26.014423381025</v>
      </c>
      <c r="U185" s="120">
        <f t="shared" si="29"/>
        <v>66.7709248563092</v>
      </c>
      <c r="V185" s="120">
        <f t="shared" si="30"/>
        <v>33.768808495783</v>
      </c>
    </row>
    <row r="186" spans="1:22">
      <c r="A186" s="106" t="s">
        <v>120</v>
      </c>
      <c r="B186" s="106">
        <v>2013</v>
      </c>
      <c r="C186" s="107">
        <v>654.19</v>
      </c>
      <c r="D186" s="110">
        <v>1.22233748669706</v>
      </c>
      <c r="E186" s="132">
        <v>308.3376</v>
      </c>
      <c r="F186" s="133">
        <v>237.4913</v>
      </c>
      <c r="G186" s="108"/>
      <c r="H186" s="106">
        <v>175.26</v>
      </c>
      <c r="I186" s="108">
        <v>31.8832</v>
      </c>
      <c r="J186" s="108">
        <v>105.7226</v>
      </c>
      <c r="K186" s="108">
        <v>25.8691</v>
      </c>
      <c r="L186" s="108">
        <v>7.3892</v>
      </c>
      <c r="M186" s="108">
        <f t="shared" si="25"/>
        <v>0.471327290236781</v>
      </c>
      <c r="N186" s="113">
        <f t="shared" si="26"/>
        <v>0.38559505485705</v>
      </c>
      <c r="O186" s="114">
        <f t="shared" si="23"/>
        <v>0.770231395716902</v>
      </c>
      <c r="P186" s="114">
        <f t="shared" si="24"/>
        <v>0.719454144214967</v>
      </c>
      <c r="Q186" s="114">
        <f t="shared" si="27"/>
        <v>0.568402945343027</v>
      </c>
      <c r="R186" s="120">
        <f t="shared" si="32"/>
        <v>29.5522145323855</v>
      </c>
      <c r="S186" s="120">
        <f t="shared" si="31"/>
        <v>44.9077209351045</v>
      </c>
      <c r="T186" s="120">
        <f t="shared" si="28"/>
        <v>27.9129197339139</v>
      </c>
      <c r="U186" s="120">
        <f t="shared" si="29"/>
        <v>34.77225049695</v>
      </c>
      <c r="V186" s="120">
        <f t="shared" si="30"/>
        <v>32.9813899295386</v>
      </c>
    </row>
    <row r="187" spans="1:22">
      <c r="A187" s="106" t="s">
        <v>121</v>
      </c>
      <c r="B187" s="106">
        <v>2013</v>
      </c>
      <c r="C187" s="107">
        <v>2264.3</v>
      </c>
      <c r="D187" s="110">
        <v>1.20051953954565</v>
      </c>
      <c r="E187" s="132">
        <v>1128.4875</v>
      </c>
      <c r="F187" s="133">
        <v>826.3414</v>
      </c>
      <c r="G187" s="108">
        <v>284.56</v>
      </c>
      <c r="H187" s="106">
        <v>324.68</v>
      </c>
      <c r="I187" s="108">
        <v>119.1442</v>
      </c>
      <c r="J187" s="108">
        <v>305.6706</v>
      </c>
      <c r="K187" s="108">
        <v>85.0649</v>
      </c>
      <c r="L187" s="108">
        <v>43.0955</v>
      </c>
      <c r="M187" s="108">
        <f t="shared" si="25"/>
        <v>0.498382502318597</v>
      </c>
      <c r="N187" s="113">
        <f t="shared" si="26"/>
        <v>0.415139017651654</v>
      </c>
      <c r="O187" s="114">
        <f t="shared" si="23"/>
        <v>0.732255696230574</v>
      </c>
      <c r="P187" s="114">
        <f t="shared" si="24"/>
        <v>0.669184915580897</v>
      </c>
      <c r="Q187" s="114">
        <f t="shared" si="27"/>
        <v>0.287712535584134</v>
      </c>
      <c r="R187" s="120">
        <f t="shared" si="32"/>
        <v>32.4578842928619</v>
      </c>
      <c r="S187" s="120">
        <f t="shared" si="31"/>
        <v>34.2421548082654</v>
      </c>
      <c r="T187" s="120">
        <f t="shared" si="28"/>
        <v>4.44910365778078</v>
      </c>
      <c r="U187" s="120">
        <f t="shared" si="29"/>
        <v>69.8362425880404</v>
      </c>
      <c r="V187" s="120">
        <f t="shared" si="30"/>
        <v>33.7516961619523</v>
      </c>
    </row>
    <row r="188" spans="1:22">
      <c r="A188" s="106" t="s">
        <v>91</v>
      </c>
      <c r="B188" s="106">
        <v>2014</v>
      </c>
      <c r="C188" s="107">
        <v>2151.6</v>
      </c>
      <c r="D188" s="110">
        <v>1.17350341568199</v>
      </c>
      <c r="E188" s="132">
        <v>4027.16</v>
      </c>
      <c r="F188" s="109">
        <v>3861.29</v>
      </c>
      <c r="G188" s="108"/>
      <c r="H188" s="106">
        <v>2027.6</v>
      </c>
      <c r="I188" s="108">
        <v>646.69</v>
      </c>
      <c r="J188" s="108">
        <v>1068.64</v>
      </c>
      <c r="K188" s="108">
        <v>915.84</v>
      </c>
      <c r="L188" s="108">
        <v>383.52</v>
      </c>
      <c r="M188" s="108">
        <f t="shared" si="25"/>
        <v>1.87170477783975</v>
      </c>
      <c r="N188" s="113">
        <f t="shared" si="26"/>
        <v>1.5949717340635</v>
      </c>
      <c r="O188" s="114">
        <f t="shared" si="23"/>
        <v>0.958812165396955</v>
      </c>
      <c r="P188" s="114">
        <f t="shared" si="24"/>
        <v>0.780746848851032</v>
      </c>
      <c r="Q188" s="114">
        <f t="shared" si="27"/>
        <v>0.503481361555041</v>
      </c>
      <c r="R188" s="120">
        <f t="shared" si="32"/>
        <v>148.495271366905</v>
      </c>
      <c r="S188" s="120">
        <f t="shared" si="31"/>
        <v>97.8710816230867</v>
      </c>
      <c r="T188" s="120">
        <f t="shared" si="28"/>
        <v>56.5220865635526</v>
      </c>
      <c r="U188" s="120">
        <f t="shared" si="29"/>
        <v>42.8822885365053</v>
      </c>
      <c r="V188" s="120">
        <f t="shared" si="30"/>
        <v>118.611816654766</v>
      </c>
    </row>
    <row r="189" spans="1:22">
      <c r="A189" s="106" t="s">
        <v>92</v>
      </c>
      <c r="B189" s="106">
        <v>2014</v>
      </c>
      <c r="C189" s="107">
        <v>1516.81</v>
      </c>
      <c r="D189" s="110">
        <v>1.04400888337399</v>
      </c>
      <c r="E189" s="132">
        <v>2390.35</v>
      </c>
      <c r="F189" s="109">
        <v>1486.88</v>
      </c>
      <c r="G189" s="108">
        <v>973</v>
      </c>
      <c r="H189" s="106">
        <v>802</v>
      </c>
      <c r="I189" s="108">
        <v>252.92</v>
      </c>
      <c r="J189" s="108">
        <v>478.47</v>
      </c>
      <c r="K189" s="108">
        <v>234.91</v>
      </c>
      <c r="L189" s="108">
        <v>71.98</v>
      </c>
      <c r="M189" s="108">
        <f t="shared" si="25"/>
        <v>1.57590601327787</v>
      </c>
      <c r="N189" s="113">
        <f t="shared" si="26"/>
        <v>1.5094756743687</v>
      </c>
      <c r="O189" s="114">
        <f t="shared" si="23"/>
        <v>0.622034430104378</v>
      </c>
      <c r="P189" s="114">
        <f t="shared" si="24"/>
        <v>0.698294415151189</v>
      </c>
      <c r="Q189" s="114">
        <f t="shared" si="27"/>
        <v>0.33551571945531</v>
      </c>
      <c r="R189" s="120">
        <f t="shared" si="32"/>
        <v>140.086673068087</v>
      </c>
      <c r="S189" s="120">
        <f t="shared" si="31"/>
        <v>3.28624831137247</v>
      </c>
      <c r="T189" s="120">
        <f t="shared" si="28"/>
        <v>18.0363410701068</v>
      </c>
      <c r="U189" s="120">
        <f t="shared" si="29"/>
        <v>63.8646439765037</v>
      </c>
      <c r="V189" s="120">
        <f t="shared" si="30"/>
        <v>92.8993520077875</v>
      </c>
    </row>
    <row r="190" spans="1:22">
      <c r="A190" s="106" t="s">
        <v>93</v>
      </c>
      <c r="B190" s="106">
        <v>2014</v>
      </c>
      <c r="C190" s="107">
        <v>7383.75</v>
      </c>
      <c r="D190" s="110">
        <v>1.05912384882114</v>
      </c>
      <c r="E190" s="132">
        <v>2446.62</v>
      </c>
      <c r="F190" s="109">
        <v>1866.06</v>
      </c>
      <c r="G190" s="108">
        <v>1226.26</v>
      </c>
      <c r="H190" s="106">
        <v>1101.33</v>
      </c>
      <c r="I190" s="108">
        <v>310.07</v>
      </c>
      <c r="J190" s="108">
        <v>592.64</v>
      </c>
      <c r="K190" s="108">
        <v>256.23</v>
      </c>
      <c r="L190" s="108">
        <v>56.12</v>
      </c>
      <c r="M190" s="108">
        <f t="shared" si="25"/>
        <v>0.331351955307263</v>
      </c>
      <c r="N190" s="113">
        <f t="shared" si="26"/>
        <v>0.312854776781841</v>
      </c>
      <c r="O190" s="114">
        <f t="shared" si="23"/>
        <v>0.762709370478456</v>
      </c>
      <c r="P190" s="114">
        <f t="shared" si="24"/>
        <v>0.651136619401305</v>
      </c>
      <c r="Q190" s="114">
        <f t="shared" si="27"/>
        <v>0.450143463226819</v>
      </c>
      <c r="R190" s="120">
        <f t="shared" si="32"/>
        <v>22.3981564312028</v>
      </c>
      <c r="S190" s="120">
        <f t="shared" si="31"/>
        <v>42.7951421367262</v>
      </c>
      <c r="T190" s="120">
        <f t="shared" si="28"/>
        <v>-3.97517325182125</v>
      </c>
      <c r="U190" s="120">
        <f t="shared" si="29"/>
        <v>49.5452865589267</v>
      </c>
      <c r="V190" s="120">
        <f t="shared" si="30"/>
        <v>26.5549336167775</v>
      </c>
    </row>
    <row r="191" spans="1:22">
      <c r="A191" s="106" t="s">
        <v>94</v>
      </c>
      <c r="B191" s="106">
        <v>2014</v>
      </c>
      <c r="C191" s="107">
        <v>3647.96</v>
      </c>
      <c r="D191" s="110">
        <v>1.02242118850581</v>
      </c>
      <c r="E191" s="132">
        <v>1820.64</v>
      </c>
      <c r="F191" s="109">
        <v>1134.34</v>
      </c>
      <c r="G191" s="108"/>
      <c r="H191" s="106">
        <v>442.36</v>
      </c>
      <c r="I191" s="108">
        <v>238.33</v>
      </c>
      <c r="J191" s="108">
        <v>345.82</v>
      </c>
      <c r="K191" s="108">
        <v>167.38</v>
      </c>
      <c r="L191" s="108">
        <v>47.2</v>
      </c>
      <c r="M191" s="108">
        <f t="shared" si="25"/>
        <v>0.499084419785305</v>
      </c>
      <c r="N191" s="113">
        <f t="shared" si="26"/>
        <v>0.48813974651159</v>
      </c>
      <c r="O191" s="114">
        <f t="shared" si="23"/>
        <v>0.623044643641796</v>
      </c>
      <c r="P191" s="114">
        <f t="shared" si="24"/>
        <v>0.704136325969286</v>
      </c>
      <c r="Q191" s="114">
        <f t="shared" si="27"/>
        <v>0.24296950522893</v>
      </c>
      <c r="R191" s="120">
        <f t="shared" si="32"/>
        <v>39.6375579140252</v>
      </c>
      <c r="S191" s="120">
        <f t="shared" si="31"/>
        <v>3.56996920213421</v>
      </c>
      <c r="T191" s="120">
        <f t="shared" si="28"/>
        <v>20.7631289022182</v>
      </c>
      <c r="U191" s="120">
        <f t="shared" si="29"/>
        <v>75.4255652295011</v>
      </c>
      <c r="V191" s="120">
        <f t="shared" si="30"/>
        <v>34.1153980020139</v>
      </c>
    </row>
    <row r="192" spans="1:22">
      <c r="A192" s="106" t="s">
        <v>95</v>
      </c>
      <c r="B192" s="106">
        <v>2014</v>
      </c>
      <c r="C192" s="107">
        <v>2504.81</v>
      </c>
      <c r="D192" s="110">
        <v>1.03893561946647</v>
      </c>
      <c r="E192" s="132">
        <v>1843.67</v>
      </c>
      <c r="F192" s="109">
        <v>1251.07</v>
      </c>
      <c r="G192" s="108"/>
      <c r="H192" s="106">
        <v>369.09</v>
      </c>
      <c r="I192" s="108">
        <v>174.02</v>
      </c>
      <c r="J192" s="108">
        <v>339.01</v>
      </c>
      <c r="K192" s="108">
        <v>109.64</v>
      </c>
      <c r="L192" s="108">
        <v>40.2</v>
      </c>
      <c r="M192" s="108">
        <f t="shared" si="25"/>
        <v>0.736051836267022</v>
      </c>
      <c r="N192" s="113">
        <f t="shared" si="26"/>
        <v>0.708467225952856</v>
      </c>
      <c r="O192" s="114">
        <f t="shared" si="23"/>
        <v>0.678575883970559</v>
      </c>
      <c r="P192" s="114">
        <f t="shared" si="24"/>
        <v>0.529842454858641</v>
      </c>
      <c r="Q192" s="114">
        <f t="shared" si="27"/>
        <v>0.200193093124041</v>
      </c>
      <c r="R192" s="120">
        <f t="shared" si="32"/>
        <v>61.3069222733452</v>
      </c>
      <c r="S192" s="120">
        <f t="shared" si="31"/>
        <v>19.1660510082123</v>
      </c>
      <c r="T192" s="120">
        <f t="shared" si="28"/>
        <v>-60.5908016445828</v>
      </c>
      <c r="U192" s="120">
        <f t="shared" si="29"/>
        <v>80.7692168954753</v>
      </c>
      <c r="V192" s="120">
        <f t="shared" si="30"/>
        <v>42.6352050907388</v>
      </c>
    </row>
    <row r="193" spans="1:22">
      <c r="A193" s="106" t="s">
        <v>96</v>
      </c>
      <c r="B193" s="106">
        <v>2014</v>
      </c>
      <c r="C193" s="107">
        <v>4391</v>
      </c>
      <c r="D193" s="110">
        <v>1.14761223713468</v>
      </c>
      <c r="E193" s="132">
        <v>3192.78</v>
      </c>
      <c r="F193" s="109">
        <v>2330.57</v>
      </c>
      <c r="G193" s="108"/>
      <c r="H193" s="106">
        <v>1121.24</v>
      </c>
      <c r="I193" s="108">
        <v>291.33</v>
      </c>
      <c r="J193" s="108">
        <v>562.01</v>
      </c>
      <c r="K193" s="108">
        <v>252.1</v>
      </c>
      <c r="L193" s="108">
        <v>70.28</v>
      </c>
      <c r="M193" s="108">
        <f t="shared" si="25"/>
        <v>0.72711910726486</v>
      </c>
      <c r="N193" s="113">
        <f t="shared" si="26"/>
        <v>0.633593023615979</v>
      </c>
      <c r="O193" s="114">
        <f t="shared" si="23"/>
        <v>0.729950074856395</v>
      </c>
      <c r="P193" s="114">
        <f t="shared" si="24"/>
        <v>0.504477445431804</v>
      </c>
      <c r="Q193" s="114">
        <f t="shared" si="27"/>
        <v>0.351179849535515</v>
      </c>
      <c r="R193" s="120">
        <f t="shared" si="32"/>
        <v>53.9429912028055</v>
      </c>
      <c r="S193" s="120">
        <f t="shared" si="31"/>
        <v>33.594615524924</v>
      </c>
      <c r="T193" s="120">
        <f t="shared" si="28"/>
        <v>-72.4302495957955</v>
      </c>
      <c r="U193" s="120">
        <f t="shared" si="29"/>
        <v>61.9078726934453</v>
      </c>
      <c r="V193" s="120">
        <f t="shared" si="30"/>
        <v>38.0324801364331</v>
      </c>
    </row>
    <row r="194" spans="1:22">
      <c r="A194" s="106" t="s">
        <v>97</v>
      </c>
      <c r="B194" s="106">
        <v>2014</v>
      </c>
      <c r="C194" s="107">
        <v>2752.38</v>
      </c>
      <c r="D194" s="110">
        <v>1.13024207558811</v>
      </c>
      <c r="E194" s="132">
        <v>1203.38</v>
      </c>
      <c r="F194" s="109">
        <v>884.4</v>
      </c>
      <c r="G194" s="108"/>
      <c r="H194" s="106">
        <v>363.27</v>
      </c>
      <c r="I194" s="108">
        <v>139.78</v>
      </c>
      <c r="J194" s="108">
        <v>228.78</v>
      </c>
      <c r="K194" s="108">
        <v>143.22</v>
      </c>
      <c r="L194" s="108">
        <v>34.92</v>
      </c>
      <c r="M194" s="108">
        <f t="shared" si="25"/>
        <v>0.437214338136449</v>
      </c>
      <c r="N194" s="113">
        <f t="shared" si="26"/>
        <v>0.386832473838801</v>
      </c>
      <c r="O194" s="114">
        <f t="shared" ref="O194:O257" si="33">F194/E194</f>
        <v>0.734929947315062</v>
      </c>
      <c r="P194" s="114">
        <f t="shared" ref="P194:P257" si="34">(I194+K194+L194+J194)/F194</f>
        <v>0.6181592039801</v>
      </c>
      <c r="Q194" s="114">
        <f t="shared" si="27"/>
        <v>0.301874719539962</v>
      </c>
      <c r="R194" s="120">
        <f t="shared" si="32"/>
        <v>29.6739155696265</v>
      </c>
      <c r="S194" s="120">
        <f t="shared" si="31"/>
        <v>34.9932246283657</v>
      </c>
      <c r="T194" s="120">
        <f t="shared" si="28"/>
        <v>-19.3678106790241</v>
      </c>
      <c r="U194" s="120">
        <f t="shared" si="29"/>
        <v>68.0670951966268</v>
      </c>
      <c r="V194" s="120">
        <f t="shared" si="30"/>
        <v>29.6729227192093</v>
      </c>
    </row>
    <row r="195" spans="1:22">
      <c r="A195" s="106" t="s">
        <v>98</v>
      </c>
      <c r="B195" s="106">
        <v>2014</v>
      </c>
      <c r="C195" s="107">
        <v>3833</v>
      </c>
      <c r="D195" s="110">
        <v>1.02266022163663</v>
      </c>
      <c r="E195" s="132">
        <v>1301.31</v>
      </c>
      <c r="F195" s="109">
        <v>977.4</v>
      </c>
      <c r="G195" s="108">
        <v>374.59</v>
      </c>
      <c r="H195" s="106">
        <v>490.41</v>
      </c>
      <c r="I195" s="108">
        <v>168.89</v>
      </c>
      <c r="J195" s="108">
        <v>250.51</v>
      </c>
      <c r="K195" s="108">
        <v>103.22</v>
      </c>
      <c r="L195" s="108">
        <v>36.98</v>
      </c>
      <c r="M195" s="108">
        <f t="shared" ref="M195:M258" si="35">E195/C195</f>
        <v>0.339501695799635</v>
      </c>
      <c r="N195" s="113">
        <f t="shared" ref="N195:N258" si="36">(E195/C195)/D195</f>
        <v>0.331978978566613</v>
      </c>
      <c r="O195" s="114">
        <f t="shared" si="33"/>
        <v>0.751089286949305</v>
      </c>
      <c r="P195" s="114">
        <f t="shared" si="34"/>
        <v>0.572539390218948</v>
      </c>
      <c r="Q195" s="114">
        <f t="shared" ref="Q195:Q258" si="37">H195/E195</f>
        <v>0.376858703921433</v>
      </c>
      <c r="R195" s="120">
        <f t="shared" si="32"/>
        <v>24.2790352830205</v>
      </c>
      <c r="S195" s="120">
        <f t="shared" si="31"/>
        <v>39.5316138553269</v>
      </c>
      <c r="T195" s="120">
        <f t="shared" ref="T195:T258" si="38">(P195-$P$7)/($P$27-$P$7)*100</f>
        <v>-40.6614519105431</v>
      </c>
      <c r="U195" s="120">
        <f t="shared" ref="U195:U258" si="39">($Q$22-Q195)/($Q$22-$Q$30)*100</f>
        <v>58.7000568372871</v>
      </c>
      <c r="V195" s="120">
        <f t="shared" si="30"/>
        <v>24.2776044335521</v>
      </c>
    </row>
    <row r="196" spans="1:22">
      <c r="A196" s="106" t="s">
        <v>99</v>
      </c>
      <c r="B196" s="106">
        <v>2014</v>
      </c>
      <c r="C196" s="107">
        <v>2425.68</v>
      </c>
      <c r="D196" s="110">
        <v>1.04710310154418</v>
      </c>
      <c r="E196" s="132">
        <v>4585.55</v>
      </c>
      <c r="F196" s="109">
        <v>4219.05</v>
      </c>
      <c r="G196" s="108">
        <v>2197.1</v>
      </c>
      <c r="H196" s="106">
        <v>1486.36</v>
      </c>
      <c r="I196" s="108">
        <v>969.14</v>
      </c>
      <c r="J196" s="108">
        <v>1001.92</v>
      </c>
      <c r="K196" s="108">
        <v>942.46</v>
      </c>
      <c r="L196" s="108">
        <v>408.61</v>
      </c>
      <c r="M196" s="108">
        <f t="shared" si="35"/>
        <v>1.89041835691435</v>
      </c>
      <c r="N196" s="113">
        <f t="shared" si="36"/>
        <v>1.80537938826322</v>
      </c>
      <c r="O196" s="114">
        <f t="shared" si="33"/>
        <v>0.920075018263894</v>
      </c>
      <c r="P196" s="114">
        <f t="shared" si="34"/>
        <v>0.787411858119719</v>
      </c>
      <c r="Q196" s="114">
        <f t="shared" si="37"/>
        <v>0.324139961400486</v>
      </c>
      <c r="R196" s="120">
        <f t="shared" si="32"/>
        <v>169.189013856066</v>
      </c>
      <c r="S196" s="120">
        <f t="shared" si="31"/>
        <v>86.9916611015109</v>
      </c>
      <c r="T196" s="120">
        <f t="shared" si="38"/>
        <v>59.6330662995775</v>
      </c>
      <c r="U196" s="120">
        <f t="shared" si="39"/>
        <v>65.2857095939829</v>
      </c>
      <c r="V196" s="120">
        <f t="shared" si="30"/>
        <v>131.403618123298</v>
      </c>
    </row>
    <row r="197" spans="1:22">
      <c r="A197" s="106" t="s">
        <v>100</v>
      </c>
      <c r="B197" s="106">
        <v>2014</v>
      </c>
      <c r="C197" s="107">
        <v>7960.06</v>
      </c>
      <c r="D197" s="110">
        <v>1.13907748990285</v>
      </c>
      <c r="E197" s="132">
        <v>7233.14</v>
      </c>
      <c r="F197" s="109">
        <v>6006.05</v>
      </c>
      <c r="G197" s="108">
        <v>4687.4</v>
      </c>
      <c r="H197" s="106">
        <v>4430.71</v>
      </c>
      <c r="I197" s="108">
        <v>987.54</v>
      </c>
      <c r="J197" s="108">
        <v>2084.66</v>
      </c>
      <c r="K197" s="108">
        <v>821.04</v>
      </c>
      <c r="L197" s="108">
        <v>306.33</v>
      </c>
      <c r="M197" s="108">
        <f t="shared" si="35"/>
        <v>0.90867908030844</v>
      </c>
      <c r="N197" s="113">
        <f t="shared" si="36"/>
        <v>0.797732453115143</v>
      </c>
      <c r="O197" s="114">
        <f t="shared" si="33"/>
        <v>0.830351686819279</v>
      </c>
      <c r="P197" s="114">
        <f t="shared" si="34"/>
        <v>0.699223283189451</v>
      </c>
      <c r="Q197" s="114">
        <f t="shared" si="37"/>
        <v>0.612556925484644</v>
      </c>
      <c r="R197" s="120">
        <f t="shared" si="32"/>
        <v>70.0862208742385</v>
      </c>
      <c r="S197" s="120">
        <f t="shared" si="31"/>
        <v>61.7926486386236</v>
      </c>
      <c r="T197" s="120">
        <f t="shared" si="38"/>
        <v>18.4699023043049</v>
      </c>
      <c r="U197" s="120">
        <f t="shared" si="39"/>
        <v>29.2565123147808</v>
      </c>
      <c r="V197" s="120">
        <f t="shared" si="30"/>
        <v>59.1829037141764</v>
      </c>
    </row>
    <row r="198" spans="1:22">
      <c r="A198" s="106" t="s">
        <v>101</v>
      </c>
      <c r="B198" s="106">
        <v>2014</v>
      </c>
      <c r="C198" s="107">
        <v>5508</v>
      </c>
      <c r="D198" s="110">
        <v>1.1207343535897</v>
      </c>
      <c r="E198" s="132">
        <v>4122.02</v>
      </c>
      <c r="F198" s="109">
        <v>3853.96</v>
      </c>
      <c r="G198" s="108"/>
      <c r="H198" s="106">
        <v>2332.98</v>
      </c>
      <c r="I198" s="108">
        <v>743.4</v>
      </c>
      <c r="J198" s="108">
        <v>1086.58</v>
      </c>
      <c r="K198" s="108">
        <v>635.25</v>
      </c>
      <c r="L198" s="108">
        <v>217.54</v>
      </c>
      <c r="M198" s="108">
        <f t="shared" si="35"/>
        <v>0.748369644153958</v>
      </c>
      <c r="N198" s="113">
        <f t="shared" si="36"/>
        <v>0.667749357157598</v>
      </c>
      <c r="O198" s="114">
        <f t="shared" si="33"/>
        <v>0.934968777444069</v>
      </c>
      <c r="P198" s="114">
        <f t="shared" si="34"/>
        <v>0.696107380460617</v>
      </c>
      <c r="Q198" s="114">
        <f t="shared" si="37"/>
        <v>0.565979786609478</v>
      </c>
      <c r="R198" s="120">
        <f t="shared" si="32"/>
        <v>57.3022909078117</v>
      </c>
      <c r="S198" s="120">
        <f t="shared" si="31"/>
        <v>91.1746090277382</v>
      </c>
      <c r="T198" s="120">
        <f t="shared" si="38"/>
        <v>17.0155141919932</v>
      </c>
      <c r="U198" s="120">
        <f t="shared" si="39"/>
        <v>35.0749527472392</v>
      </c>
      <c r="V198" s="120">
        <f t="shared" si="30"/>
        <v>57.8253430441579</v>
      </c>
    </row>
    <row r="199" spans="1:22">
      <c r="A199" s="106" t="s">
        <v>102</v>
      </c>
      <c r="B199" s="106">
        <v>2014</v>
      </c>
      <c r="C199" s="107">
        <v>6082.9</v>
      </c>
      <c r="D199" s="110">
        <v>1.18681643641737</v>
      </c>
      <c r="E199" s="132">
        <v>2218.44</v>
      </c>
      <c r="F199" s="109">
        <v>1692.52</v>
      </c>
      <c r="G199" s="108"/>
      <c r="H199" s="106">
        <v>1813.77</v>
      </c>
      <c r="I199" s="108">
        <v>260.55</v>
      </c>
      <c r="J199" s="108">
        <v>539.97</v>
      </c>
      <c r="K199" s="108">
        <v>218.32</v>
      </c>
      <c r="L199" s="108">
        <v>52.14</v>
      </c>
      <c r="M199" s="108">
        <f t="shared" si="35"/>
        <v>0.364701047197883</v>
      </c>
      <c r="N199" s="113">
        <f t="shared" si="36"/>
        <v>0.307293559481533</v>
      </c>
      <c r="O199" s="114">
        <f t="shared" si="33"/>
        <v>0.76293251113395</v>
      </c>
      <c r="P199" s="114">
        <f t="shared" si="34"/>
        <v>0.632772434003734</v>
      </c>
      <c r="Q199" s="114">
        <f t="shared" si="37"/>
        <v>0.81758803483529</v>
      </c>
      <c r="R199" s="120">
        <f t="shared" si="32"/>
        <v>21.8512067530813</v>
      </c>
      <c r="S199" s="120">
        <f t="shared" si="31"/>
        <v>42.8578117240926</v>
      </c>
      <c r="T199" s="120">
        <f t="shared" si="38"/>
        <v>-12.5468955611742</v>
      </c>
      <c r="U199" s="120">
        <f t="shared" si="39"/>
        <v>3.64391941260831</v>
      </c>
      <c r="V199" s="120">
        <f t="shared" ref="V199:V262" si="40">R199*0.6+S199*0.2+T199*0.1+U199*0.1</f>
        <v>20.7919887818107</v>
      </c>
    </row>
    <row r="200" spans="1:22">
      <c r="A200" s="106" t="s">
        <v>103</v>
      </c>
      <c r="B200" s="106">
        <v>2014</v>
      </c>
      <c r="C200" s="107">
        <v>3806</v>
      </c>
      <c r="D200" s="110">
        <v>1.13862816917734</v>
      </c>
      <c r="E200" s="132">
        <v>2362.21</v>
      </c>
      <c r="F200" s="109">
        <v>1893.73</v>
      </c>
      <c r="G200" s="109"/>
      <c r="H200" s="106">
        <v>1085.18</v>
      </c>
      <c r="I200" s="108">
        <v>262.73</v>
      </c>
      <c r="J200" s="108">
        <v>581.85</v>
      </c>
      <c r="K200" s="108">
        <v>322.92</v>
      </c>
      <c r="L200" s="108">
        <v>86.67</v>
      </c>
      <c r="M200" s="108">
        <f t="shared" si="35"/>
        <v>0.620654230162901</v>
      </c>
      <c r="N200" s="113">
        <f t="shared" si="36"/>
        <v>0.545089474302506</v>
      </c>
      <c r="O200" s="114">
        <f t="shared" si="33"/>
        <v>0.801677242920824</v>
      </c>
      <c r="P200" s="114">
        <f t="shared" si="34"/>
        <v>0.662274981121913</v>
      </c>
      <c r="Q200" s="114">
        <f t="shared" si="37"/>
        <v>0.459391840691556</v>
      </c>
      <c r="R200" s="120">
        <f t="shared" si="32"/>
        <v>45.2386041602535</v>
      </c>
      <c r="S200" s="120">
        <f t="shared" si="31"/>
        <v>53.739362413852</v>
      </c>
      <c r="T200" s="120">
        <f t="shared" si="38"/>
        <v>1.22380190461557</v>
      </c>
      <c r="U200" s="120">
        <f t="shared" si="39"/>
        <v>48.3899744320981</v>
      </c>
      <c r="V200" s="120">
        <f t="shared" si="40"/>
        <v>42.8524126125939</v>
      </c>
    </row>
    <row r="201" spans="1:22">
      <c r="A201" s="106" t="s">
        <v>104</v>
      </c>
      <c r="B201" s="106">
        <v>2014</v>
      </c>
      <c r="C201" s="107">
        <v>4542.16</v>
      </c>
      <c r="D201" s="110">
        <v>1.15922852241868</v>
      </c>
      <c r="E201" s="132">
        <v>1881.83</v>
      </c>
      <c r="F201" s="109">
        <v>1381.13</v>
      </c>
      <c r="G201" s="108"/>
      <c r="H201" s="106">
        <v>1013.95</v>
      </c>
      <c r="I201" s="108">
        <v>219.6</v>
      </c>
      <c r="J201" s="108">
        <v>443.57</v>
      </c>
      <c r="K201" s="108">
        <v>152.47</v>
      </c>
      <c r="L201" s="108">
        <v>35.94</v>
      </c>
      <c r="M201" s="108">
        <f t="shared" si="35"/>
        <v>0.414302886732304</v>
      </c>
      <c r="N201" s="113">
        <f t="shared" si="36"/>
        <v>0.35739535278849</v>
      </c>
      <c r="O201" s="114">
        <f t="shared" si="33"/>
        <v>0.733929207207878</v>
      </c>
      <c r="P201" s="114">
        <f t="shared" si="34"/>
        <v>0.616582074098745</v>
      </c>
      <c r="Q201" s="114">
        <f t="shared" si="37"/>
        <v>0.538810625826988</v>
      </c>
      <c r="R201" s="120">
        <f t="shared" si="32"/>
        <v>26.7787537707159</v>
      </c>
      <c r="S201" s="120">
        <f t="shared" si="31"/>
        <v>34.7121643731674</v>
      </c>
      <c r="T201" s="120">
        <f t="shared" si="38"/>
        <v>-20.1039565573238</v>
      </c>
      <c r="U201" s="120">
        <f t="shared" si="39"/>
        <v>38.4689384541863</v>
      </c>
      <c r="V201" s="120">
        <f t="shared" si="40"/>
        <v>24.8461833267493</v>
      </c>
    </row>
    <row r="202" spans="1:22">
      <c r="A202" s="106" t="s">
        <v>105</v>
      </c>
      <c r="B202" s="106">
        <v>2014</v>
      </c>
      <c r="C202" s="107">
        <v>9789.43</v>
      </c>
      <c r="D202" s="110">
        <v>1.05101336822407</v>
      </c>
      <c r="E202" s="132">
        <v>5026.83</v>
      </c>
      <c r="F202" s="109">
        <v>3965.76</v>
      </c>
      <c r="G202" s="108">
        <v>3097.09</v>
      </c>
      <c r="H202" s="106">
        <v>2756.91</v>
      </c>
      <c r="I202" s="108">
        <v>596.96</v>
      </c>
      <c r="J202" s="108">
        <v>1135.92</v>
      </c>
      <c r="K202" s="108">
        <v>483.01</v>
      </c>
      <c r="L202" s="108">
        <v>115.18</v>
      </c>
      <c r="M202" s="108">
        <f t="shared" si="35"/>
        <v>0.513495678502221</v>
      </c>
      <c r="N202" s="113">
        <f t="shared" si="36"/>
        <v>0.488571976367809</v>
      </c>
      <c r="O202" s="114">
        <f t="shared" si="33"/>
        <v>0.788918662457254</v>
      </c>
      <c r="P202" s="114">
        <f t="shared" si="34"/>
        <v>0.587799059953199</v>
      </c>
      <c r="Q202" s="114">
        <f t="shared" si="37"/>
        <v>0.548439075918621</v>
      </c>
      <c r="R202" s="120">
        <f t="shared" si="32"/>
        <v>39.6800680279027</v>
      </c>
      <c r="S202" s="120">
        <f t="shared" si="31"/>
        <v>50.1560845424914</v>
      </c>
      <c r="T202" s="120">
        <f t="shared" si="38"/>
        <v>-33.5388026526166</v>
      </c>
      <c r="U202" s="120">
        <f t="shared" si="39"/>
        <v>37.2661474569717</v>
      </c>
      <c r="V202" s="120">
        <f t="shared" si="40"/>
        <v>34.2119922056754</v>
      </c>
    </row>
    <row r="203" spans="1:22">
      <c r="A203" s="106" t="s">
        <v>106</v>
      </c>
      <c r="B203" s="106">
        <v>2014</v>
      </c>
      <c r="C203" s="107">
        <v>9436</v>
      </c>
      <c r="D203" s="110">
        <v>1.06273703346759</v>
      </c>
      <c r="E203" s="132">
        <v>2739.26</v>
      </c>
      <c r="F203" s="109">
        <v>1951.46</v>
      </c>
      <c r="G203" s="108"/>
      <c r="H203" s="106">
        <v>1422.54</v>
      </c>
      <c r="I203" s="108">
        <v>256.47</v>
      </c>
      <c r="J203" s="108">
        <v>627.33</v>
      </c>
      <c r="K203" s="108">
        <v>261</v>
      </c>
      <c r="L203" s="108">
        <v>58.01</v>
      </c>
      <c r="M203" s="108">
        <f t="shared" si="35"/>
        <v>0.290298855447223</v>
      </c>
      <c r="N203" s="113">
        <f t="shared" si="36"/>
        <v>0.273161512495722</v>
      </c>
      <c r="O203" s="114">
        <f t="shared" si="33"/>
        <v>0.712404079933997</v>
      </c>
      <c r="P203" s="114">
        <f t="shared" si="34"/>
        <v>0.616364158117512</v>
      </c>
      <c r="Q203" s="114">
        <f t="shared" si="37"/>
        <v>0.519315435555588</v>
      </c>
      <c r="R203" s="120">
        <f t="shared" si="32"/>
        <v>18.4942956481179</v>
      </c>
      <c r="S203" s="120">
        <f t="shared" si="31"/>
        <v>28.6667808401832</v>
      </c>
      <c r="T203" s="120">
        <f t="shared" si="38"/>
        <v>-20.2056716749542</v>
      </c>
      <c r="U203" s="120">
        <f t="shared" si="39"/>
        <v>40.9042877704591</v>
      </c>
      <c r="V203" s="120">
        <f t="shared" si="40"/>
        <v>18.8997951664579</v>
      </c>
    </row>
    <row r="204" spans="1:22">
      <c r="A204" s="106" t="s">
        <v>107</v>
      </c>
      <c r="B204" s="106">
        <v>2014</v>
      </c>
      <c r="C204" s="107">
        <v>5816</v>
      </c>
      <c r="D204" s="110">
        <v>1.21245209697045</v>
      </c>
      <c r="E204" s="132">
        <v>2566.9</v>
      </c>
      <c r="F204" s="109">
        <v>1873.11</v>
      </c>
      <c r="G204" s="109"/>
      <c r="H204" s="106">
        <v>1266.56</v>
      </c>
      <c r="I204" s="108">
        <v>263.66</v>
      </c>
      <c r="J204" s="108">
        <v>586</v>
      </c>
      <c r="K204" s="108">
        <v>255.02</v>
      </c>
      <c r="L204" s="108">
        <v>64.69</v>
      </c>
      <c r="M204" s="108">
        <f t="shared" si="35"/>
        <v>0.441351444291609</v>
      </c>
      <c r="N204" s="113">
        <f t="shared" si="36"/>
        <v>0.364015572569352</v>
      </c>
      <c r="O204" s="114">
        <f t="shared" si="33"/>
        <v>0.729716778994117</v>
      </c>
      <c r="P204" s="114">
        <f t="shared" si="34"/>
        <v>0.624293287633935</v>
      </c>
      <c r="Q204" s="114">
        <f t="shared" si="37"/>
        <v>0.493420078694145</v>
      </c>
      <c r="R204" s="120">
        <f t="shared" si="32"/>
        <v>27.4298570962479</v>
      </c>
      <c r="S204" s="120">
        <f t="shared" si="31"/>
        <v>33.5290938234177</v>
      </c>
      <c r="T204" s="120">
        <f t="shared" si="38"/>
        <v>-16.5046473769387</v>
      </c>
      <c r="U204" s="120">
        <f t="shared" si="39"/>
        <v>44.1391492285529</v>
      </c>
      <c r="V204" s="120">
        <f t="shared" si="40"/>
        <v>25.9271832075937</v>
      </c>
    </row>
    <row r="205" spans="1:22">
      <c r="A205" s="106" t="s">
        <v>108</v>
      </c>
      <c r="B205" s="106">
        <v>2014</v>
      </c>
      <c r="C205" s="107">
        <v>6737.24</v>
      </c>
      <c r="D205" s="110">
        <v>1.18643215048707</v>
      </c>
      <c r="E205" s="132">
        <v>2262.79</v>
      </c>
      <c r="F205" s="109">
        <v>1438.52</v>
      </c>
      <c r="G205" s="108"/>
      <c r="H205" s="106">
        <v>1033.29</v>
      </c>
      <c r="I205" s="108">
        <v>212.22</v>
      </c>
      <c r="J205" s="108">
        <v>470.94</v>
      </c>
      <c r="K205" s="108">
        <v>155.01</v>
      </c>
      <c r="L205" s="108">
        <v>56.56</v>
      </c>
      <c r="M205" s="108">
        <f t="shared" si="35"/>
        <v>0.33586305371339</v>
      </c>
      <c r="N205" s="113">
        <f t="shared" si="36"/>
        <v>0.283086608514028</v>
      </c>
      <c r="O205" s="114">
        <f t="shared" si="33"/>
        <v>0.635728459114633</v>
      </c>
      <c r="P205" s="114">
        <f t="shared" si="34"/>
        <v>0.621979534521592</v>
      </c>
      <c r="Q205" s="114">
        <f t="shared" si="37"/>
        <v>0.456644231236659</v>
      </c>
      <c r="R205" s="120">
        <f t="shared" si="32"/>
        <v>19.470435902921</v>
      </c>
      <c r="S205" s="120">
        <f t="shared" si="31"/>
        <v>7.13224914683588</v>
      </c>
      <c r="T205" s="120">
        <f t="shared" si="38"/>
        <v>-17.5846217260341</v>
      </c>
      <c r="U205" s="120">
        <f t="shared" si="39"/>
        <v>48.73320723538</v>
      </c>
      <c r="V205" s="120">
        <f t="shared" si="40"/>
        <v>16.2235699220544</v>
      </c>
    </row>
    <row r="206" spans="1:22">
      <c r="A206" s="106" t="s">
        <v>109</v>
      </c>
      <c r="B206" s="106">
        <v>2014</v>
      </c>
      <c r="C206" s="107">
        <v>10724</v>
      </c>
      <c r="D206" s="110">
        <v>1.07359977016171</v>
      </c>
      <c r="E206" s="132">
        <v>8065.08</v>
      </c>
      <c r="F206" s="109">
        <v>6510.47</v>
      </c>
      <c r="G206" s="108">
        <v>3442.85</v>
      </c>
      <c r="H206" s="106">
        <v>3031.58</v>
      </c>
      <c r="I206" s="108">
        <v>1233.17</v>
      </c>
      <c r="J206" s="108">
        <v>1730.87</v>
      </c>
      <c r="K206" s="108">
        <v>1136.19</v>
      </c>
      <c r="L206" s="108">
        <v>408.91</v>
      </c>
      <c r="M206" s="108">
        <f t="shared" si="35"/>
        <v>0.752058933233868</v>
      </c>
      <c r="N206" s="113">
        <f t="shared" si="36"/>
        <v>0.700502136956112</v>
      </c>
      <c r="O206" s="114">
        <f t="shared" si="33"/>
        <v>0.807241837650711</v>
      </c>
      <c r="P206" s="114">
        <f t="shared" si="34"/>
        <v>0.692598230235298</v>
      </c>
      <c r="Q206" s="114">
        <f t="shared" si="37"/>
        <v>0.375889637796525</v>
      </c>
      <c r="R206" s="120">
        <f t="shared" si="32"/>
        <v>60.5235501035978</v>
      </c>
      <c r="S206" s="120">
        <f t="shared" si="31"/>
        <v>55.30219216718</v>
      </c>
      <c r="T206" s="120">
        <f t="shared" si="38"/>
        <v>15.3775726976093</v>
      </c>
      <c r="U206" s="120">
        <f t="shared" si="39"/>
        <v>58.8211130820256</v>
      </c>
      <c r="V206" s="120">
        <f t="shared" si="40"/>
        <v>54.7944370735582</v>
      </c>
    </row>
    <row r="207" spans="1:22">
      <c r="A207" s="106" t="s">
        <v>110</v>
      </c>
      <c r="B207" s="106">
        <v>2014</v>
      </c>
      <c r="C207" s="107">
        <v>4754</v>
      </c>
      <c r="D207" s="110">
        <v>1.14834935602942</v>
      </c>
      <c r="E207" s="132">
        <v>1422.28</v>
      </c>
      <c r="F207" s="109">
        <v>978.07</v>
      </c>
      <c r="G207" s="108"/>
      <c r="H207" s="106">
        <v>631.3</v>
      </c>
      <c r="I207" s="108">
        <v>126.45</v>
      </c>
      <c r="J207" s="108">
        <v>321.26</v>
      </c>
      <c r="K207" s="108">
        <v>109.35</v>
      </c>
      <c r="L207" s="108">
        <v>30.22</v>
      </c>
      <c r="M207" s="108">
        <f t="shared" si="35"/>
        <v>0.299175431215818</v>
      </c>
      <c r="N207" s="113">
        <f t="shared" si="36"/>
        <v>0.26052649365369</v>
      </c>
      <c r="O207" s="114">
        <f t="shared" si="33"/>
        <v>0.687677531850269</v>
      </c>
      <c r="P207" s="114">
        <f t="shared" si="34"/>
        <v>0.600447820708129</v>
      </c>
      <c r="Q207" s="114">
        <f t="shared" si="37"/>
        <v>0.443864780493292</v>
      </c>
      <c r="R207" s="120">
        <f t="shared" si="32"/>
        <v>17.2516325555742</v>
      </c>
      <c r="S207" s="120">
        <f t="shared" si="31"/>
        <v>21.7222706075168</v>
      </c>
      <c r="T207" s="120">
        <f t="shared" si="38"/>
        <v>-27.6348291083809</v>
      </c>
      <c r="U207" s="120">
        <f t="shared" si="39"/>
        <v>50.3296228741573</v>
      </c>
      <c r="V207" s="120">
        <f t="shared" si="40"/>
        <v>16.9649130314255</v>
      </c>
    </row>
    <row r="208" spans="1:22">
      <c r="A208" s="106" t="s">
        <v>111</v>
      </c>
      <c r="B208" s="106">
        <v>2014</v>
      </c>
      <c r="C208" s="107">
        <v>903.48</v>
      </c>
      <c r="D208" s="110">
        <v>1.23367195537984</v>
      </c>
      <c r="E208" s="132">
        <v>555.31</v>
      </c>
      <c r="F208" s="109">
        <v>480.55</v>
      </c>
      <c r="G208" s="108"/>
      <c r="H208" s="106">
        <v>161.39</v>
      </c>
      <c r="I208" s="108">
        <v>54.72</v>
      </c>
      <c r="J208" s="108">
        <v>154.33</v>
      </c>
      <c r="K208" s="108">
        <v>67.68</v>
      </c>
      <c r="L208" s="108">
        <v>13.42</v>
      </c>
      <c r="M208" s="108">
        <f t="shared" si="35"/>
        <v>0.61463452428388</v>
      </c>
      <c r="N208" s="113">
        <f t="shared" si="36"/>
        <v>0.498215527720769</v>
      </c>
      <c r="O208" s="114">
        <f t="shared" si="33"/>
        <v>0.865372494642632</v>
      </c>
      <c r="P208" s="114">
        <f t="shared" si="34"/>
        <v>0.603787327021122</v>
      </c>
      <c r="Q208" s="114">
        <f t="shared" si="37"/>
        <v>0.290630458662729</v>
      </c>
      <c r="R208" s="120">
        <f t="shared" si="32"/>
        <v>40.6285181645585</v>
      </c>
      <c r="S208" s="120">
        <f t="shared" si="31"/>
        <v>71.62832636695</v>
      </c>
      <c r="T208" s="120">
        <f t="shared" si="38"/>
        <v>-26.0760711158218</v>
      </c>
      <c r="U208" s="120">
        <f t="shared" si="39"/>
        <v>69.471734118235</v>
      </c>
      <c r="V208" s="120">
        <f t="shared" si="40"/>
        <v>43.0423424723665</v>
      </c>
    </row>
    <row r="209" spans="1:22">
      <c r="A209" s="106" t="s">
        <v>112</v>
      </c>
      <c r="B209" s="106">
        <v>2014</v>
      </c>
      <c r="C209" s="107">
        <v>2991.4</v>
      </c>
      <c r="D209" s="110">
        <v>1.11103095561753</v>
      </c>
      <c r="E209" s="132">
        <v>1922.02</v>
      </c>
      <c r="F209" s="109">
        <v>1281.83</v>
      </c>
      <c r="G209" s="108"/>
      <c r="H209" s="106">
        <v>1331.38</v>
      </c>
      <c r="I209" s="108">
        <v>153.29</v>
      </c>
      <c r="J209" s="108">
        <v>444.09</v>
      </c>
      <c r="K209" s="108">
        <v>157.72</v>
      </c>
      <c r="L209" s="108">
        <v>43.24</v>
      </c>
      <c r="M209" s="108">
        <f t="shared" si="35"/>
        <v>0.642515210269439</v>
      </c>
      <c r="N209" s="113">
        <f t="shared" si="36"/>
        <v>0.578305408162384</v>
      </c>
      <c r="O209" s="114">
        <f t="shared" si="33"/>
        <v>0.666918138208759</v>
      </c>
      <c r="P209" s="114">
        <f t="shared" si="34"/>
        <v>0.622812697471584</v>
      </c>
      <c r="Q209" s="114">
        <f t="shared" si="37"/>
        <v>0.692698306989522</v>
      </c>
      <c r="R209" s="120">
        <f t="shared" si="32"/>
        <v>48.5054148874949</v>
      </c>
      <c r="S209" s="120">
        <f t="shared" si="31"/>
        <v>15.8919451985982</v>
      </c>
      <c r="T209" s="120">
        <f t="shared" si="38"/>
        <v>-17.1957320861638</v>
      </c>
      <c r="U209" s="120">
        <f t="shared" si="39"/>
        <v>19.2452092222745</v>
      </c>
      <c r="V209" s="120">
        <f t="shared" si="40"/>
        <v>32.4865856858276</v>
      </c>
    </row>
    <row r="210" spans="1:22">
      <c r="A210" s="106" t="s">
        <v>113</v>
      </c>
      <c r="B210" s="106">
        <v>2014</v>
      </c>
      <c r="C210" s="107">
        <v>8140.2</v>
      </c>
      <c r="D210" s="110">
        <v>1.11186161661324</v>
      </c>
      <c r="E210" s="132">
        <v>3061.07</v>
      </c>
      <c r="F210" s="109">
        <v>2312.46</v>
      </c>
      <c r="G210" s="108">
        <v>2052.1</v>
      </c>
      <c r="H210" s="106">
        <v>1554.68</v>
      </c>
      <c r="I210" s="108">
        <v>306.45</v>
      </c>
      <c r="J210" s="108">
        <v>805.24</v>
      </c>
      <c r="K210" s="108">
        <v>286.06</v>
      </c>
      <c r="L210" s="108">
        <v>97.2</v>
      </c>
      <c r="M210" s="108">
        <f t="shared" si="35"/>
        <v>0.376043586152674</v>
      </c>
      <c r="N210" s="113">
        <f t="shared" si="36"/>
        <v>0.338210781390326</v>
      </c>
      <c r="O210" s="114">
        <f t="shared" si="33"/>
        <v>0.755441724625703</v>
      </c>
      <c r="P210" s="114">
        <f t="shared" si="34"/>
        <v>0.646476047153248</v>
      </c>
      <c r="Q210" s="114">
        <f t="shared" si="37"/>
        <v>0.50788776473586</v>
      </c>
      <c r="R210" s="120">
        <f t="shared" si="32"/>
        <v>24.89193752447</v>
      </c>
      <c r="S210" s="120">
        <f t="shared" si="31"/>
        <v>40.7540063978863</v>
      </c>
      <c r="T210" s="120">
        <f t="shared" si="38"/>
        <v>-6.15055594635164</v>
      </c>
      <c r="U210" s="120">
        <f t="shared" si="39"/>
        <v>42.3318383575515</v>
      </c>
      <c r="V210" s="120">
        <f t="shared" si="40"/>
        <v>26.7040920353792</v>
      </c>
    </row>
    <row r="211" spans="1:22">
      <c r="A211" s="106" t="s">
        <v>114</v>
      </c>
      <c r="B211" s="106">
        <v>2014</v>
      </c>
      <c r="C211" s="107">
        <v>3508.04</v>
      </c>
      <c r="D211" s="110">
        <v>1.27147423613945</v>
      </c>
      <c r="E211" s="132">
        <v>1366.67</v>
      </c>
      <c r="F211" s="109">
        <v>1026.7</v>
      </c>
      <c r="G211" s="108"/>
      <c r="H211" s="106">
        <v>661.01</v>
      </c>
      <c r="I211" s="108">
        <v>117.03</v>
      </c>
      <c r="J211" s="108">
        <v>344.49</v>
      </c>
      <c r="K211" s="108">
        <v>123.84</v>
      </c>
      <c r="L211" s="108">
        <v>32.52</v>
      </c>
      <c r="M211" s="108">
        <f t="shared" si="35"/>
        <v>0.389582216850435</v>
      </c>
      <c r="N211" s="113">
        <f t="shared" si="36"/>
        <v>0.306401974792124</v>
      </c>
      <c r="O211" s="114">
        <f t="shared" si="33"/>
        <v>0.751242070141292</v>
      </c>
      <c r="P211" s="114">
        <f t="shared" si="34"/>
        <v>0.601811629492549</v>
      </c>
      <c r="Q211" s="114">
        <f t="shared" si="37"/>
        <v>0.4836646739886</v>
      </c>
      <c r="R211" s="120">
        <f t="shared" si="32"/>
        <v>21.7635187645426</v>
      </c>
      <c r="S211" s="120">
        <f t="shared" ref="S211:S274" si="41">(O211-$O$27)/($O$2-$O$27)*100</f>
        <v>39.5745233806089</v>
      </c>
      <c r="T211" s="120">
        <f t="shared" si="38"/>
        <v>-26.9982536257217</v>
      </c>
      <c r="U211" s="120">
        <f t="shared" si="39"/>
        <v>45.3577994622194</v>
      </c>
      <c r="V211" s="120">
        <f t="shared" si="40"/>
        <v>22.8089705184971</v>
      </c>
    </row>
    <row r="212" spans="1:22">
      <c r="A212" s="106" t="s">
        <v>115</v>
      </c>
      <c r="B212" s="106">
        <v>2014</v>
      </c>
      <c r="C212" s="107">
        <v>4713.9</v>
      </c>
      <c r="D212" s="110">
        <v>1.14861659025326</v>
      </c>
      <c r="E212" s="132">
        <v>1698.06</v>
      </c>
      <c r="F212" s="109">
        <v>1233.23</v>
      </c>
      <c r="G212" s="108">
        <v>532.42</v>
      </c>
      <c r="H212" s="106">
        <v>475.89</v>
      </c>
      <c r="I212" s="108">
        <v>186.11</v>
      </c>
      <c r="J212" s="108">
        <v>396.31</v>
      </c>
      <c r="K212" s="108">
        <v>159.63</v>
      </c>
      <c r="L212" s="108">
        <v>48.18</v>
      </c>
      <c r="M212" s="108">
        <f t="shared" si="35"/>
        <v>0.360224018328772</v>
      </c>
      <c r="N212" s="113">
        <f t="shared" si="36"/>
        <v>0.313615545331229</v>
      </c>
      <c r="O212" s="114">
        <f t="shared" si="33"/>
        <v>0.726258200534728</v>
      </c>
      <c r="P212" s="114">
        <f t="shared" si="34"/>
        <v>0.640780714059827</v>
      </c>
      <c r="Q212" s="114">
        <f t="shared" si="37"/>
        <v>0.280255114660259</v>
      </c>
      <c r="R212" s="120">
        <f t="shared" si="32"/>
        <v>22.4729785592986</v>
      </c>
      <c r="S212" s="120">
        <f t="shared" si="41"/>
        <v>32.557743782143</v>
      </c>
      <c r="T212" s="120">
        <f t="shared" si="38"/>
        <v>-8.80892671963584</v>
      </c>
      <c r="U212" s="120">
        <f t="shared" si="39"/>
        <v>70.7678274915619</v>
      </c>
      <c r="V212" s="120">
        <f t="shared" si="40"/>
        <v>26.1912259692004</v>
      </c>
    </row>
    <row r="213" spans="1:22">
      <c r="A213" s="106" t="s">
        <v>116</v>
      </c>
      <c r="B213" s="106">
        <v>2014</v>
      </c>
      <c r="C213" s="107">
        <v>317.55</v>
      </c>
      <c r="D213" s="110">
        <v>1.18056568994898</v>
      </c>
      <c r="E213" s="132">
        <v>124.27</v>
      </c>
      <c r="F213" s="109">
        <v>85.86</v>
      </c>
      <c r="G213" s="108"/>
      <c r="H213" s="106">
        <v>16.65</v>
      </c>
      <c r="I213" s="108">
        <v>15.91</v>
      </c>
      <c r="J213" s="108">
        <v>31.98</v>
      </c>
      <c r="K213" s="108">
        <v>18.14</v>
      </c>
      <c r="L213" s="108">
        <v>9.44</v>
      </c>
      <c r="M213" s="108">
        <f t="shared" si="35"/>
        <v>0.391339946465124</v>
      </c>
      <c r="N213" s="113">
        <f t="shared" si="36"/>
        <v>0.331485109042967</v>
      </c>
      <c r="O213" s="114">
        <f t="shared" si="33"/>
        <v>0.690914943268689</v>
      </c>
      <c r="P213" s="114">
        <f t="shared" si="34"/>
        <v>0.878989051945027</v>
      </c>
      <c r="Q213" s="114">
        <f t="shared" si="37"/>
        <v>0.133982457552104</v>
      </c>
      <c r="R213" s="120">
        <f t="shared" si="32"/>
        <v>24.2304628639969</v>
      </c>
      <c r="S213" s="120">
        <f t="shared" si="41"/>
        <v>22.63150535579</v>
      </c>
      <c r="T213" s="120">
        <f t="shared" si="38"/>
        <v>102.377912223652</v>
      </c>
      <c r="U213" s="120">
        <f t="shared" si="39"/>
        <v>89.0402839548545</v>
      </c>
      <c r="V213" s="120">
        <f t="shared" si="40"/>
        <v>38.2063984074068</v>
      </c>
    </row>
    <row r="214" spans="1:22">
      <c r="A214" s="106" t="s">
        <v>117</v>
      </c>
      <c r="B214" s="106">
        <v>2014</v>
      </c>
      <c r="C214" s="107">
        <v>3775.12</v>
      </c>
      <c r="D214" s="110">
        <v>1.18638799746597</v>
      </c>
      <c r="E214" s="132">
        <v>1890.4</v>
      </c>
      <c r="F214" s="109">
        <v>1335.68</v>
      </c>
      <c r="G214" s="108">
        <v>550.07</v>
      </c>
      <c r="H214" s="106">
        <v>574.84</v>
      </c>
      <c r="I214" s="108">
        <v>250.63</v>
      </c>
      <c r="J214" s="108">
        <v>399.28</v>
      </c>
      <c r="K214" s="108">
        <v>156.53</v>
      </c>
      <c r="L214" s="108">
        <v>46.87</v>
      </c>
      <c r="M214" s="108">
        <f t="shared" si="35"/>
        <v>0.500752293966814</v>
      </c>
      <c r="N214" s="113">
        <f t="shared" si="36"/>
        <v>0.422081389087197</v>
      </c>
      <c r="O214" s="114">
        <f t="shared" si="33"/>
        <v>0.7065594583157</v>
      </c>
      <c r="P214" s="114">
        <f t="shared" si="34"/>
        <v>0.638858109726881</v>
      </c>
      <c r="Q214" s="114">
        <f t="shared" si="37"/>
        <v>0.304083791790097</v>
      </c>
      <c r="R214" s="120">
        <f t="shared" ref="R214:R277" si="42">(N214-$N$27)/($N$10-$N$27)*100</f>
        <v>33.1406714628327</v>
      </c>
      <c r="S214" s="120">
        <f t="shared" si="41"/>
        <v>27.0253048647707</v>
      </c>
      <c r="T214" s="120">
        <f t="shared" si="38"/>
        <v>-9.70632729014801</v>
      </c>
      <c r="U214" s="120">
        <f t="shared" si="39"/>
        <v>67.7911367412813</v>
      </c>
      <c r="V214" s="120">
        <f t="shared" si="40"/>
        <v>31.0979447957671</v>
      </c>
    </row>
    <row r="215" spans="1:22">
      <c r="A215" s="106" t="s">
        <v>118</v>
      </c>
      <c r="B215" s="106">
        <v>2014</v>
      </c>
      <c r="C215" s="107">
        <v>2590.78</v>
      </c>
      <c r="D215" s="110">
        <v>1.14539398414373</v>
      </c>
      <c r="E215" s="132">
        <v>672.67</v>
      </c>
      <c r="F215" s="109">
        <v>490.26</v>
      </c>
      <c r="G215" s="108">
        <v>216.14</v>
      </c>
      <c r="H215" s="106">
        <v>192.75</v>
      </c>
      <c r="I215" s="108">
        <v>88.4</v>
      </c>
      <c r="J215" s="108">
        <v>194.98</v>
      </c>
      <c r="K215" s="108">
        <v>46</v>
      </c>
      <c r="L215" s="108">
        <v>15.81</v>
      </c>
      <c r="M215" s="108">
        <f t="shared" si="35"/>
        <v>0.25963995399069</v>
      </c>
      <c r="N215" s="113">
        <f t="shared" si="36"/>
        <v>0.226681785992434</v>
      </c>
      <c r="O215" s="114">
        <f t="shared" si="33"/>
        <v>0.728826913642648</v>
      </c>
      <c r="P215" s="114">
        <f t="shared" si="34"/>
        <v>0.704095785909517</v>
      </c>
      <c r="Q215" s="114">
        <f t="shared" si="37"/>
        <v>0.286544665289072</v>
      </c>
      <c r="R215" s="120">
        <f t="shared" si="42"/>
        <v>13.9229814776139</v>
      </c>
      <c r="S215" s="120">
        <f t="shared" si="41"/>
        <v>33.2791730088321</v>
      </c>
      <c r="T215" s="120">
        <f t="shared" si="38"/>
        <v>20.7442063022106</v>
      </c>
      <c r="U215" s="120">
        <f t="shared" si="39"/>
        <v>69.9821335531954</v>
      </c>
      <c r="V215" s="120">
        <f t="shared" si="40"/>
        <v>24.0822574738753</v>
      </c>
    </row>
    <row r="216" spans="1:22">
      <c r="A216" s="106" t="s">
        <v>119</v>
      </c>
      <c r="B216" s="106">
        <v>2014</v>
      </c>
      <c r="C216" s="107">
        <v>583.42</v>
      </c>
      <c r="D216" s="110">
        <v>1.15501450108778</v>
      </c>
      <c r="E216" s="132">
        <v>251.68</v>
      </c>
      <c r="F216" s="109">
        <v>199.39</v>
      </c>
      <c r="G216" s="108">
        <v>129.89</v>
      </c>
      <c r="H216" s="106">
        <v>73.19</v>
      </c>
      <c r="I216" s="108">
        <v>30.93</v>
      </c>
      <c r="J216" s="108">
        <v>77.85</v>
      </c>
      <c r="K216" s="108">
        <v>19.82</v>
      </c>
      <c r="L216" s="108">
        <v>6.28</v>
      </c>
      <c r="M216" s="108">
        <f t="shared" si="35"/>
        <v>0.431387336738542</v>
      </c>
      <c r="N216" s="113">
        <f t="shared" si="36"/>
        <v>0.373490840445956</v>
      </c>
      <c r="O216" s="114">
        <f t="shared" si="33"/>
        <v>0.792236172917991</v>
      </c>
      <c r="P216" s="114">
        <f t="shared" si="34"/>
        <v>0.676463212799037</v>
      </c>
      <c r="Q216" s="114">
        <f t="shared" si="37"/>
        <v>0.290805785123967</v>
      </c>
      <c r="R216" s="120">
        <f t="shared" si="42"/>
        <v>28.3617564332756</v>
      </c>
      <c r="S216" s="120">
        <f t="shared" si="41"/>
        <v>51.087815298582</v>
      </c>
      <c r="T216" s="120">
        <f t="shared" si="38"/>
        <v>7.84634351831314</v>
      </c>
      <c r="U216" s="120">
        <f t="shared" si="39"/>
        <v>69.4498322454368</v>
      </c>
      <c r="V216" s="120">
        <f t="shared" si="40"/>
        <v>34.9642344960568</v>
      </c>
    </row>
    <row r="217" spans="1:22">
      <c r="A217" s="106" t="s">
        <v>120</v>
      </c>
      <c r="B217" s="106">
        <v>2014</v>
      </c>
      <c r="C217" s="107">
        <v>661.54</v>
      </c>
      <c r="D217" s="110">
        <v>1.21432254315146</v>
      </c>
      <c r="E217" s="132">
        <v>339.86</v>
      </c>
      <c r="F217" s="109">
        <v>250.33</v>
      </c>
      <c r="G217" s="108"/>
      <c r="H217" s="106">
        <v>97.73</v>
      </c>
      <c r="I217" s="108">
        <v>38.56</v>
      </c>
      <c r="J217" s="108">
        <v>105.03</v>
      </c>
      <c r="K217" s="108">
        <v>28.33</v>
      </c>
      <c r="L217" s="108">
        <v>7.46</v>
      </c>
      <c r="M217" s="108">
        <f t="shared" si="35"/>
        <v>0.513740665719382</v>
      </c>
      <c r="N217" s="113">
        <f t="shared" si="36"/>
        <v>0.423067716741963</v>
      </c>
      <c r="O217" s="114">
        <f t="shared" si="33"/>
        <v>0.736567998587654</v>
      </c>
      <c r="P217" s="114">
        <f t="shared" si="34"/>
        <v>0.71657412215875</v>
      </c>
      <c r="Q217" s="114">
        <f t="shared" si="37"/>
        <v>0.287559583357853</v>
      </c>
      <c r="R217" s="120">
        <f t="shared" si="42"/>
        <v>33.237677489421</v>
      </c>
      <c r="S217" s="120">
        <f t="shared" si="41"/>
        <v>35.4532752502974</v>
      </c>
      <c r="T217" s="120">
        <f t="shared" si="38"/>
        <v>26.5686319925167</v>
      </c>
      <c r="U217" s="120">
        <f t="shared" si="39"/>
        <v>69.8553494597615</v>
      </c>
      <c r="V217" s="120">
        <f t="shared" si="40"/>
        <v>36.6756596889399</v>
      </c>
    </row>
    <row r="218" spans="1:22">
      <c r="A218" s="106" t="s">
        <v>121</v>
      </c>
      <c r="B218" s="106">
        <v>2014</v>
      </c>
      <c r="C218" s="107">
        <v>2298.47</v>
      </c>
      <c r="D218" s="110">
        <v>1.21059703475183</v>
      </c>
      <c r="E218" s="132">
        <v>1282.34</v>
      </c>
      <c r="F218" s="109">
        <v>887.79</v>
      </c>
      <c r="G218" s="108">
        <v>279.53</v>
      </c>
      <c r="H218" s="106">
        <v>215.41</v>
      </c>
      <c r="I218" s="108">
        <v>156.39</v>
      </c>
      <c r="J218" s="108">
        <v>282.23</v>
      </c>
      <c r="K218" s="108">
        <v>90.29</v>
      </c>
      <c r="L218" s="108">
        <v>48.13</v>
      </c>
      <c r="M218" s="108">
        <f t="shared" si="35"/>
        <v>0.557910262043881</v>
      </c>
      <c r="N218" s="113">
        <f t="shared" si="36"/>
        <v>0.460855467201976</v>
      </c>
      <c r="O218" s="114">
        <f t="shared" si="33"/>
        <v>0.692320289470811</v>
      </c>
      <c r="P218" s="114">
        <f t="shared" si="34"/>
        <v>0.649973529776186</v>
      </c>
      <c r="Q218" s="114">
        <f t="shared" si="37"/>
        <v>0.167981970460252</v>
      </c>
      <c r="R218" s="120">
        <f t="shared" si="42"/>
        <v>36.9541296319934</v>
      </c>
      <c r="S218" s="120">
        <f t="shared" si="41"/>
        <v>23.0262002015092</v>
      </c>
      <c r="T218" s="120">
        <f t="shared" si="38"/>
        <v>-4.51806045708399</v>
      </c>
      <c r="U218" s="120">
        <f t="shared" si="39"/>
        <v>84.7930471050588</v>
      </c>
      <c r="V218" s="120">
        <f t="shared" si="40"/>
        <v>34.8052164842954</v>
      </c>
    </row>
    <row r="219" spans="1:22">
      <c r="A219" s="106" t="s">
        <v>91</v>
      </c>
      <c r="B219" s="106">
        <v>2015</v>
      </c>
      <c r="C219" s="107">
        <v>2170.5</v>
      </c>
      <c r="D219" s="110">
        <v>1.18441020516731</v>
      </c>
      <c r="E219" s="132">
        <v>4723.86</v>
      </c>
      <c r="F219" s="109">
        <v>4263.91</v>
      </c>
      <c r="G219" s="108"/>
      <c r="H219" s="106">
        <v>2059.78</v>
      </c>
      <c r="I219" s="108">
        <v>716.12</v>
      </c>
      <c r="J219" s="108">
        <v>1186.13</v>
      </c>
      <c r="K219" s="108">
        <v>1024.73</v>
      </c>
      <c r="L219" s="108">
        <v>478.12</v>
      </c>
      <c r="M219" s="108">
        <f t="shared" si="35"/>
        <v>2.17639253628196</v>
      </c>
      <c r="N219" s="113">
        <f t="shared" si="36"/>
        <v>1.83753274565422</v>
      </c>
      <c r="O219" s="114">
        <f t="shared" si="33"/>
        <v>0.902632592837214</v>
      </c>
      <c r="P219" s="114">
        <f t="shared" si="34"/>
        <v>0.798586274100532</v>
      </c>
      <c r="Q219" s="114">
        <f t="shared" si="37"/>
        <v>0.436037477825338</v>
      </c>
      <c r="R219" s="120">
        <f t="shared" si="42"/>
        <v>172.351319431603</v>
      </c>
      <c r="S219" s="120">
        <f t="shared" si="41"/>
        <v>82.0929141576213</v>
      </c>
      <c r="T219" s="120">
        <f t="shared" si="38"/>
        <v>64.8488702507506</v>
      </c>
      <c r="U219" s="120">
        <f t="shared" si="39"/>
        <v>51.3074135976789</v>
      </c>
      <c r="V219" s="120">
        <f t="shared" si="40"/>
        <v>131.445002875329</v>
      </c>
    </row>
    <row r="220" spans="1:22">
      <c r="A220" s="106" t="s">
        <v>92</v>
      </c>
      <c r="B220" s="106">
        <v>2015</v>
      </c>
      <c r="C220" s="107">
        <v>1546.95</v>
      </c>
      <c r="D220" s="110">
        <v>1.00444938081199</v>
      </c>
      <c r="E220" s="132">
        <v>2667.11</v>
      </c>
      <c r="F220" s="109">
        <v>1578.07</v>
      </c>
      <c r="G220" s="108">
        <v>687</v>
      </c>
      <c r="H220" s="106">
        <v>580.89</v>
      </c>
      <c r="I220" s="108">
        <v>252.04</v>
      </c>
      <c r="J220" s="108">
        <v>501.41</v>
      </c>
      <c r="K220" s="108">
        <v>260</v>
      </c>
      <c r="L220" s="108">
        <v>81.76</v>
      </c>
      <c r="M220" s="108">
        <f t="shared" si="35"/>
        <v>1.72410873008177</v>
      </c>
      <c r="N220" s="113">
        <f t="shared" si="36"/>
        <v>1.71647149474871</v>
      </c>
      <c r="O220" s="114">
        <f t="shared" si="33"/>
        <v>0.591677883551859</v>
      </c>
      <c r="P220" s="114">
        <f t="shared" si="34"/>
        <v>0.694018643025975</v>
      </c>
      <c r="Q220" s="114">
        <f t="shared" si="37"/>
        <v>0.217797541158782</v>
      </c>
      <c r="R220" s="120">
        <f t="shared" si="42"/>
        <v>160.444859273664</v>
      </c>
      <c r="S220" s="120">
        <f t="shared" si="41"/>
        <v>-5.2394604712905</v>
      </c>
      <c r="T220" s="120">
        <f t="shared" si="38"/>
        <v>16.0405688361664</v>
      </c>
      <c r="U220" s="120">
        <f t="shared" si="39"/>
        <v>78.5700600835684</v>
      </c>
      <c r="V220" s="120">
        <f t="shared" si="40"/>
        <v>104.680086361914</v>
      </c>
    </row>
    <row r="221" spans="1:22">
      <c r="A221" s="106" t="s">
        <v>93</v>
      </c>
      <c r="B221" s="106">
        <v>2015</v>
      </c>
      <c r="C221" s="107">
        <v>7424.92</v>
      </c>
      <c r="D221" s="110">
        <v>1.00466471674538</v>
      </c>
      <c r="E221" s="132">
        <v>2649.18</v>
      </c>
      <c r="F221" s="109">
        <v>1934.29</v>
      </c>
      <c r="G221" s="108">
        <v>1012.19</v>
      </c>
      <c r="H221" s="106">
        <v>1140.68</v>
      </c>
      <c r="I221" s="108">
        <v>315.35</v>
      </c>
      <c r="J221" s="108">
        <v>651.54</v>
      </c>
      <c r="K221" s="108">
        <v>266.94</v>
      </c>
      <c r="L221" s="108">
        <v>62.86</v>
      </c>
      <c r="M221" s="108">
        <f t="shared" si="35"/>
        <v>0.356795763456037</v>
      </c>
      <c r="N221" s="113">
        <f t="shared" si="36"/>
        <v>0.355139139962912</v>
      </c>
      <c r="O221" s="114">
        <f t="shared" si="33"/>
        <v>0.730146686899342</v>
      </c>
      <c r="P221" s="114">
        <f t="shared" si="34"/>
        <v>0.670370006565717</v>
      </c>
      <c r="Q221" s="114">
        <f t="shared" si="37"/>
        <v>0.430578518635955</v>
      </c>
      <c r="R221" s="120">
        <f t="shared" si="42"/>
        <v>26.5568536340939</v>
      </c>
      <c r="S221" s="120">
        <f t="shared" si="41"/>
        <v>33.6498344879387</v>
      </c>
      <c r="T221" s="120">
        <f t="shared" si="38"/>
        <v>5.00226028375005</v>
      </c>
      <c r="U221" s="120">
        <f t="shared" si="39"/>
        <v>51.9893496210953</v>
      </c>
      <c r="V221" s="120">
        <f t="shared" si="40"/>
        <v>28.3632400685286</v>
      </c>
    </row>
    <row r="222" spans="1:22">
      <c r="A222" s="106" t="s">
        <v>94</v>
      </c>
      <c r="B222" s="106">
        <v>2015</v>
      </c>
      <c r="C222" s="107">
        <v>3664.12</v>
      </c>
      <c r="D222" s="110">
        <v>0.992067678943342</v>
      </c>
      <c r="E222" s="132">
        <v>1642.35</v>
      </c>
      <c r="F222" s="109">
        <v>1056.6</v>
      </c>
      <c r="G222" s="108"/>
      <c r="H222" s="106">
        <v>273.36</v>
      </c>
      <c r="I222" s="108">
        <v>201.14</v>
      </c>
      <c r="J222" s="108">
        <v>299.81</v>
      </c>
      <c r="K222" s="108">
        <v>143.05</v>
      </c>
      <c r="L222" s="108">
        <v>36.25</v>
      </c>
      <c r="M222" s="108">
        <f t="shared" si="35"/>
        <v>0.448224948964554</v>
      </c>
      <c r="N222" s="113">
        <f t="shared" si="36"/>
        <v>0.45180884175358</v>
      </c>
      <c r="O222" s="114">
        <f t="shared" si="33"/>
        <v>0.643346424330989</v>
      </c>
      <c r="P222" s="114">
        <f t="shared" si="34"/>
        <v>0.643810335036911</v>
      </c>
      <c r="Q222" s="114">
        <f t="shared" si="37"/>
        <v>0.166444424148324</v>
      </c>
      <c r="R222" s="120">
        <f t="shared" si="42"/>
        <v>36.064387582746</v>
      </c>
      <c r="S222" s="120">
        <f t="shared" si="41"/>
        <v>9.2717729177215</v>
      </c>
      <c r="T222" s="120">
        <f t="shared" si="38"/>
        <v>-7.39481173680676</v>
      </c>
      <c r="U222" s="120">
        <f t="shared" si="39"/>
        <v>84.9851181906632</v>
      </c>
      <c r="V222" s="120">
        <f t="shared" si="40"/>
        <v>31.2520177785775</v>
      </c>
    </row>
    <row r="223" spans="1:22">
      <c r="A223" s="106" t="s">
        <v>95</v>
      </c>
      <c r="B223" s="106">
        <v>2015</v>
      </c>
      <c r="C223" s="107">
        <v>2511.04</v>
      </c>
      <c r="D223" s="110">
        <v>0.967985792301187</v>
      </c>
      <c r="E223" s="132">
        <v>1964.48</v>
      </c>
      <c r="F223" s="109">
        <v>1320.75</v>
      </c>
      <c r="G223" s="108"/>
      <c r="H223" s="106">
        <v>220.25</v>
      </c>
      <c r="I223" s="108">
        <v>167.58</v>
      </c>
      <c r="J223" s="108">
        <v>317.89</v>
      </c>
      <c r="K223" s="108">
        <v>101.77</v>
      </c>
      <c r="L223" s="108">
        <v>44.62</v>
      </c>
      <c r="M223" s="108">
        <f t="shared" si="35"/>
        <v>0.782337198929527</v>
      </c>
      <c r="N223" s="113">
        <f t="shared" si="36"/>
        <v>0.808211448093346</v>
      </c>
      <c r="O223" s="114">
        <f t="shared" si="33"/>
        <v>0.672315320084704</v>
      </c>
      <c r="P223" s="114">
        <f t="shared" si="34"/>
        <v>0.478409994321408</v>
      </c>
      <c r="Q223" s="114">
        <f t="shared" si="37"/>
        <v>0.112116183417495</v>
      </c>
      <c r="R223" s="120">
        <f t="shared" si="42"/>
        <v>71.1168374858296</v>
      </c>
      <c r="S223" s="120">
        <f t="shared" si="41"/>
        <v>17.4077566510558</v>
      </c>
      <c r="T223" s="120">
        <f t="shared" si="38"/>
        <v>-84.5975713361051</v>
      </c>
      <c r="U223" s="120">
        <f t="shared" si="39"/>
        <v>91.771830301508</v>
      </c>
      <c r="V223" s="120">
        <f t="shared" si="40"/>
        <v>46.8690797182492</v>
      </c>
    </row>
    <row r="224" spans="1:22">
      <c r="A224" s="106" t="s">
        <v>96</v>
      </c>
      <c r="B224" s="106">
        <v>2015</v>
      </c>
      <c r="C224" s="107">
        <v>4382.4</v>
      </c>
      <c r="D224" s="110">
        <v>1.11583846231044</v>
      </c>
      <c r="E224" s="132">
        <v>2127.39</v>
      </c>
      <c r="F224" s="109">
        <v>1650.45</v>
      </c>
      <c r="G224" s="108">
        <v>612.23</v>
      </c>
      <c r="H224" s="106">
        <v>665.29</v>
      </c>
      <c r="I224" s="108">
        <v>286.17</v>
      </c>
      <c r="J224" s="108">
        <v>471.3</v>
      </c>
      <c r="K224" s="108">
        <v>235.26</v>
      </c>
      <c r="L224" s="108">
        <v>72.43</v>
      </c>
      <c r="M224" s="108">
        <f t="shared" si="35"/>
        <v>0.485439485213582</v>
      </c>
      <c r="N224" s="113">
        <f t="shared" si="36"/>
        <v>0.435044588988658</v>
      </c>
      <c r="O224" s="114">
        <f t="shared" si="33"/>
        <v>0.775809795101039</v>
      </c>
      <c r="P224" s="114">
        <f t="shared" si="34"/>
        <v>0.64537550365052</v>
      </c>
      <c r="Q224" s="114">
        <f t="shared" si="37"/>
        <v>0.312725922374365</v>
      </c>
      <c r="R224" s="120">
        <f t="shared" si="42"/>
        <v>34.4156113960622</v>
      </c>
      <c r="S224" s="120">
        <f t="shared" si="41"/>
        <v>46.4744277586313</v>
      </c>
      <c r="T224" s="120">
        <f t="shared" si="38"/>
        <v>-6.66424893575038</v>
      </c>
      <c r="U224" s="120">
        <f t="shared" si="39"/>
        <v>66.7115572903224</v>
      </c>
      <c r="V224" s="120">
        <f t="shared" si="40"/>
        <v>35.9489832248208</v>
      </c>
    </row>
    <row r="225" spans="1:22">
      <c r="A225" s="106" t="s">
        <v>97</v>
      </c>
      <c r="B225" s="106">
        <v>2015</v>
      </c>
      <c r="C225" s="107">
        <v>2753.32</v>
      </c>
      <c r="D225" s="110">
        <v>1.08328394028821</v>
      </c>
      <c r="E225" s="132">
        <v>1229.35</v>
      </c>
      <c r="F225" s="109">
        <v>867.12</v>
      </c>
      <c r="G225" s="108"/>
      <c r="H225" s="106">
        <v>227.18</v>
      </c>
      <c r="I225" s="108">
        <v>134.43</v>
      </c>
      <c r="J225" s="108">
        <v>242.05</v>
      </c>
      <c r="K225" s="108">
        <v>134.92</v>
      </c>
      <c r="L225" s="108">
        <v>34.11</v>
      </c>
      <c r="M225" s="108">
        <f t="shared" si="35"/>
        <v>0.446497319599611</v>
      </c>
      <c r="N225" s="113">
        <f t="shared" si="36"/>
        <v>0.412170164251506</v>
      </c>
      <c r="O225" s="114">
        <f t="shared" si="33"/>
        <v>0.705348354821654</v>
      </c>
      <c r="P225" s="114">
        <f t="shared" si="34"/>
        <v>0.629105544791955</v>
      </c>
      <c r="Q225" s="114">
        <f t="shared" si="37"/>
        <v>0.184796843860577</v>
      </c>
      <c r="R225" s="120">
        <f t="shared" si="42"/>
        <v>32.1658954487088</v>
      </c>
      <c r="S225" s="120">
        <f t="shared" si="41"/>
        <v>26.6851635486944</v>
      </c>
      <c r="T225" s="120">
        <f t="shared" si="38"/>
        <v>-14.2584637784439</v>
      </c>
      <c r="U225" s="120">
        <f t="shared" si="39"/>
        <v>82.69252436747</v>
      </c>
      <c r="V225" s="120">
        <f t="shared" si="40"/>
        <v>31.4799760378668</v>
      </c>
    </row>
    <row r="226" spans="1:22">
      <c r="A226" s="106" t="s">
        <v>98</v>
      </c>
      <c r="B226" s="106">
        <v>2015</v>
      </c>
      <c r="C226" s="107">
        <v>3811.7</v>
      </c>
      <c r="D226" s="110">
        <v>0.970361295886177</v>
      </c>
      <c r="E226" s="132">
        <v>1165.88</v>
      </c>
      <c r="F226" s="109">
        <v>880.34</v>
      </c>
      <c r="G226" s="108">
        <v>168.85</v>
      </c>
      <c r="H226" s="106">
        <v>220.21</v>
      </c>
      <c r="I226" s="108">
        <v>129.46</v>
      </c>
      <c r="J226" s="108">
        <v>256.98</v>
      </c>
      <c r="K226" s="108">
        <v>100.64</v>
      </c>
      <c r="L226" s="108">
        <v>35.57</v>
      </c>
      <c r="M226" s="108">
        <f t="shared" si="35"/>
        <v>0.30586877246373</v>
      </c>
      <c r="N226" s="113">
        <f t="shared" si="36"/>
        <v>0.315211224685541</v>
      </c>
      <c r="O226" s="114">
        <f t="shared" si="33"/>
        <v>0.755086286753354</v>
      </c>
      <c r="P226" s="114">
        <f t="shared" si="34"/>
        <v>0.593691073903265</v>
      </c>
      <c r="Q226" s="114">
        <f t="shared" si="37"/>
        <v>0.188878786839126</v>
      </c>
      <c r="R226" s="120">
        <f t="shared" si="42"/>
        <v>22.6299147590723</v>
      </c>
      <c r="S226" s="120">
        <f t="shared" si="41"/>
        <v>40.6541808204039</v>
      </c>
      <c r="T226" s="120">
        <f t="shared" si="38"/>
        <v>-30.7886285322076</v>
      </c>
      <c r="U226" s="120">
        <f t="shared" si="39"/>
        <v>82.1826059258707</v>
      </c>
      <c r="V226" s="120">
        <f t="shared" si="40"/>
        <v>26.8481827588905</v>
      </c>
    </row>
    <row r="227" spans="1:22">
      <c r="A227" s="106" t="s">
        <v>99</v>
      </c>
      <c r="B227" s="106">
        <v>2015</v>
      </c>
      <c r="C227" s="107">
        <v>2415.27</v>
      </c>
      <c r="D227" s="110">
        <v>1.0441762642683</v>
      </c>
      <c r="E227" s="132">
        <v>5519.5</v>
      </c>
      <c r="F227" s="109">
        <v>4858.16</v>
      </c>
      <c r="G227" s="108">
        <v>2105.8</v>
      </c>
      <c r="H227" s="106">
        <v>1608.81</v>
      </c>
      <c r="I227" s="108">
        <v>1012.8</v>
      </c>
      <c r="J227" s="108">
        <v>1215.49</v>
      </c>
      <c r="K227" s="108">
        <v>1104.08</v>
      </c>
      <c r="L227" s="108">
        <v>487.61</v>
      </c>
      <c r="M227" s="108">
        <f t="shared" si="35"/>
        <v>2.28525175239207</v>
      </c>
      <c r="N227" s="113">
        <f t="shared" si="36"/>
        <v>2.18856895199916</v>
      </c>
      <c r="O227" s="114">
        <f t="shared" si="33"/>
        <v>0.880181175831144</v>
      </c>
      <c r="P227" s="114">
        <f t="shared" si="34"/>
        <v>0.786301809738667</v>
      </c>
      <c r="Q227" s="114">
        <f t="shared" si="37"/>
        <v>0.29147748890298</v>
      </c>
      <c r="R227" s="120">
        <f t="shared" si="42"/>
        <v>206.875980077166</v>
      </c>
      <c r="S227" s="120">
        <f t="shared" si="41"/>
        <v>75.7873799355147</v>
      </c>
      <c r="T227" s="120">
        <f t="shared" si="38"/>
        <v>59.1149367846367</v>
      </c>
      <c r="U227" s="120">
        <f t="shared" si="39"/>
        <v>69.3659226597295</v>
      </c>
      <c r="V227" s="120">
        <f t="shared" si="40"/>
        <v>152.131149977839</v>
      </c>
    </row>
    <row r="228" spans="1:22">
      <c r="A228" s="106" t="s">
        <v>100</v>
      </c>
      <c r="B228" s="106">
        <v>2015</v>
      </c>
      <c r="C228" s="107">
        <v>7976.3</v>
      </c>
      <c r="D228" s="110">
        <v>1.13094101695079</v>
      </c>
      <c r="E228" s="132">
        <v>8028.59</v>
      </c>
      <c r="F228" s="109">
        <v>6610.12</v>
      </c>
      <c r="G228" s="108">
        <v>4031.9</v>
      </c>
      <c r="H228" s="106">
        <v>4652.37</v>
      </c>
      <c r="I228" s="108">
        <v>1046.92</v>
      </c>
      <c r="J228" s="108">
        <v>2442.82</v>
      </c>
      <c r="K228" s="108">
        <v>917.58</v>
      </c>
      <c r="L228" s="108">
        <v>360.89</v>
      </c>
      <c r="M228" s="108">
        <f t="shared" si="35"/>
        <v>1.00655567117586</v>
      </c>
      <c r="N228" s="113">
        <f t="shared" si="36"/>
        <v>0.890016062809097</v>
      </c>
      <c r="O228" s="114">
        <f t="shared" si="33"/>
        <v>0.823322650677142</v>
      </c>
      <c r="P228" s="114">
        <f t="shared" si="34"/>
        <v>0.721349990620443</v>
      </c>
      <c r="Q228" s="114">
        <f t="shared" si="37"/>
        <v>0.579475349968052</v>
      </c>
      <c r="R228" s="120">
        <f t="shared" si="42"/>
        <v>79.1623795446083</v>
      </c>
      <c r="S228" s="120">
        <f t="shared" si="41"/>
        <v>59.8185270083192</v>
      </c>
      <c r="T228" s="120">
        <f t="shared" si="38"/>
        <v>28.7978306938669</v>
      </c>
      <c r="U228" s="120">
        <f t="shared" si="39"/>
        <v>33.3890799478218</v>
      </c>
      <c r="V228" s="120">
        <f t="shared" si="40"/>
        <v>65.6798241925977</v>
      </c>
    </row>
    <row r="229" spans="1:22">
      <c r="A229" s="106" t="s">
        <v>101</v>
      </c>
      <c r="B229" s="106">
        <v>2015</v>
      </c>
      <c r="C229" s="107">
        <v>5539</v>
      </c>
      <c r="D229" s="110">
        <v>1.10780888294408</v>
      </c>
      <c r="E229" s="132">
        <v>4809.94</v>
      </c>
      <c r="F229" s="109">
        <v>4168.22</v>
      </c>
      <c r="G229" s="108"/>
      <c r="H229" s="106">
        <v>1951.03</v>
      </c>
      <c r="I229" s="108">
        <v>809.91</v>
      </c>
      <c r="J229" s="108">
        <v>1201.33</v>
      </c>
      <c r="K229" s="108">
        <v>662.21</v>
      </c>
      <c r="L229" s="108">
        <v>265.74</v>
      </c>
      <c r="M229" s="108">
        <f t="shared" si="35"/>
        <v>0.868376963350785</v>
      </c>
      <c r="N229" s="113">
        <f t="shared" si="36"/>
        <v>0.783868929668638</v>
      </c>
      <c r="O229" s="114">
        <f t="shared" si="33"/>
        <v>0.866584614361094</v>
      </c>
      <c r="P229" s="114">
        <f t="shared" si="34"/>
        <v>0.705142722792943</v>
      </c>
      <c r="Q229" s="114">
        <f t="shared" si="37"/>
        <v>0.405624602385893</v>
      </c>
      <c r="R229" s="120">
        <f t="shared" si="42"/>
        <v>68.7227334798013</v>
      </c>
      <c r="S229" s="120">
        <f t="shared" si="41"/>
        <v>71.9687530920866</v>
      </c>
      <c r="T229" s="120">
        <f t="shared" si="38"/>
        <v>21.2328777050449</v>
      </c>
      <c r="U229" s="120">
        <f t="shared" si="39"/>
        <v>55.10660582798</v>
      </c>
      <c r="V229" s="120">
        <f t="shared" si="40"/>
        <v>63.2613390596006</v>
      </c>
    </row>
    <row r="230" spans="1:22">
      <c r="A230" s="106" t="s">
        <v>102</v>
      </c>
      <c r="B230" s="106">
        <v>2015</v>
      </c>
      <c r="C230" s="107">
        <v>6143.6</v>
      </c>
      <c r="D230" s="110">
        <v>1.15241205604496</v>
      </c>
      <c r="E230" s="132">
        <v>2454.3</v>
      </c>
      <c r="F230" s="109">
        <v>1799.89</v>
      </c>
      <c r="G230" s="108"/>
      <c r="H230" s="106">
        <v>1516.02</v>
      </c>
      <c r="I230" s="108">
        <v>273.11</v>
      </c>
      <c r="J230" s="108">
        <v>586.8</v>
      </c>
      <c r="K230" s="108">
        <v>235.57</v>
      </c>
      <c r="L230" s="108">
        <v>53.14</v>
      </c>
      <c r="M230" s="108">
        <f t="shared" si="35"/>
        <v>0.399488899016863</v>
      </c>
      <c r="N230" s="113">
        <f t="shared" si="36"/>
        <v>0.346654564156414</v>
      </c>
      <c r="O230" s="114">
        <f t="shared" si="33"/>
        <v>0.733361854703989</v>
      </c>
      <c r="P230" s="114">
        <f t="shared" si="34"/>
        <v>0.638161220963503</v>
      </c>
      <c r="Q230" s="114">
        <f t="shared" si="37"/>
        <v>0.617699547732551</v>
      </c>
      <c r="R230" s="120">
        <f t="shared" si="42"/>
        <v>25.7223895670083</v>
      </c>
      <c r="S230" s="120">
        <f t="shared" si="41"/>
        <v>34.552822064025</v>
      </c>
      <c r="T230" s="120">
        <f t="shared" si="38"/>
        <v>-10.03160918155</v>
      </c>
      <c r="U230" s="120">
        <f t="shared" si="39"/>
        <v>28.6140932667522</v>
      </c>
      <c r="V230" s="120">
        <f t="shared" si="40"/>
        <v>24.2022465615302</v>
      </c>
    </row>
    <row r="231" spans="1:22">
      <c r="A231" s="106" t="s">
        <v>103</v>
      </c>
      <c r="B231" s="106">
        <v>2015</v>
      </c>
      <c r="C231" s="107">
        <v>3839</v>
      </c>
      <c r="D231" s="110">
        <v>1.12816463458449</v>
      </c>
      <c r="E231" s="132">
        <v>2544.24</v>
      </c>
      <c r="F231" s="109">
        <v>1938.71</v>
      </c>
      <c r="G231" s="108"/>
      <c r="H231" s="106">
        <v>1186.87</v>
      </c>
      <c r="I231" s="108">
        <v>271.75</v>
      </c>
      <c r="J231" s="108">
        <v>608.24</v>
      </c>
      <c r="K231" s="108">
        <v>341.72</v>
      </c>
      <c r="L231" s="108">
        <v>94.86</v>
      </c>
      <c r="M231" s="108">
        <f t="shared" si="35"/>
        <v>0.662735087262308</v>
      </c>
      <c r="N231" s="113">
        <f t="shared" si="36"/>
        <v>0.587445366523475</v>
      </c>
      <c r="O231" s="114">
        <f t="shared" si="33"/>
        <v>0.76199965412068</v>
      </c>
      <c r="P231" s="114">
        <f t="shared" si="34"/>
        <v>0.679095893661249</v>
      </c>
      <c r="Q231" s="114">
        <f t="shared" si="37"/>
        <v>0.466492940917524</v>
      </c>
      <c r="R231" s="120">
        <f t="shared" si="42"/>
        <v>49.4043362951093</v>
      </c>
      <c r="S231" s="120">
        <f t="shared" si="41"/>
        <v>42.5958165983545</v>
      </c>
      <c r="T231" s="120">
        <f t="shared" si="38"/>
        <v>9.07518154142593</v>
      </c>
      <c r="U231" s="120">
        <f t="shared" si="39"/>
        <v>47.5029012956299</v>
      </c>
      <c r="V231" s="120">
        <f t="shared" si="40"/>
        <v>43.8195733804421</v>
      </c>
    </row>
    <row r="232" spans="1:22">
      <c r="A232" s="106" t="s">
        <v>104</v>
      </c>
      <c r="B232" s="106">
        <v>2015</v>
      </c>
      <c r="C232" s="107">
        <v>4565.63</v>
      </c>
      <c r="D232" s="110">
        <v>1.13077082162783</v>
      </c>
      <c r="E232" s="132">
        <v>2165.74</v>
      </c>
      <c r="F232" s="109">
        <v>1517.03</v>
      </c>
      <c r="G232" s="108"/>
      <c r="H232" s="106">
        <v>1013.5</v>
      </c>
      <c r="I232" s="108">
        <v>240.63</v>
      </c>
      <c r="J232" s="108">
        <v>498.44</v>
      </c>
      <c r="K232" s="108">
        <v>157.21</v>
      </c>
      <c r="L232" s="108">
        <v>42.41</v>
      </c>
      <c r="M232" s="108">
        <f t="shared" si="35"/>
        <v>0.474357317610056</v>
      </c>
      <c r="N232" s="113">
        <f t="shared" si="36"/>
        <v>0.419499078449144</v>
      </c>
      <c r="O232" s="114">
        <f t="shared" si="33"/>
        <v>0.700467276773759</v>
      </c>
      <c r="P232" s="114">
        <f t="shared" si="34"/>
        <v>0.618768251122259</v>
      </c>
      <c r="Q232" s="114">
        <f t="shared" si="37"/>
        <v>0.467969377672297</v>
      </c>
      <c r="R232" s="120">
        <f t="shared" si="42"/>
        <v>32.8866993743451</v>
      </c>
      <c r="S232" s="120">
        <f t="shared" si="41"/>
        <v>25.3143010920639</v>
      </c>
      <c r="T232" s="120">
        <f t="shared" si="38"/>
        <v>-19.0835300064611</v>
      </c>
      <c r="U232" s="120">
        <f t="shared" si="39"/>
        <v>47.3184640477138</v>
      </c>
      <c r="V232" s="120">
        <f t="shared" si="40"/>
        <v>27.6183732471451</v>
      </c>
    </row>
    <row r="233" spans="1:22">
      <c r="A233" s="106" t="s">
        <v>105</v>
      </c>
      <c r="B233" s="106">
        <v>2015</v>
      </c>
      <c r="C233" s="107">
        <v>9847.16</v>
      </c>
      <c r="D233" s="110">
        <v>1.03171628408142</v>
      </c>
      <c r="E233" s="132">
        <v>5529.33</v>
      </c>
      <c r="F233" s="109">
        <v>4203.12</v>
      </c>
      <c r="G233" s="108">
        <v>2226.68</v>
      </c>
      <c r="H233" s="106">
        <v>1977.98</v>
      </c>
      <c r="I233" s="108">
        <v>594.98</v>
      </c>
      <c r="J233" s="108">
        <v>1252.4</v>
      </c>
      <c r="K233" s="108">
        <v>498.72</v>
      </c>
      <c r="L233" s="108">
        <v>143.12</v>
      </c>
      <c r="M233" s="108">
        <f t="shared" si="35"/>
        <v>0.561515198290675</v>
      </c>
      <c r="N233" s="113">
        <f t="shared" si="36"/>
        <v>0.544253499682439</v>
      </c>
      <c r="O233" s="114">
        <f t="shared" si="33"/>
        <v>0.760149963919679</v>
      </c>
      <c r="P233" s="114">
        <f t="shared" si="34"/>
        <v>0.592231485182436</v>
      </c>
      <c r="Q233" s="114">
        <f t="shared" si="37"/>
        <v>0.357725076998479</v>
      </c>
      <c r="R233" s="120">
        <f t="shared" si="42"/>
        <v>45.1563854615996</v>
      </c>
      <c r="S233" s="120">
        <f t="shared" si="41"/>
        <v>42.0763266766469</v>
      </c>
      <c r="T233" s="120">
        <f t="shared" si="38"/>
        <v>-31.4699105455367</v>
      </c>
      <c r="U233" s="120">
        <f t="shared" si="39"/>
        <v>61.0902394718724</v>
      </c>
      <c r="V233" s="120">
        <f t="shared" si="40"/>
        <v>38.4711295049227</v>
      </c>
    </row>
    <row r="234" spans="1:22">
      <c r="A234" s="106" t="s">
        <v>106</v>
      </c>
      <c r="B234" s="106">
        <v>2015</v>
      </c>
      <c r="C234" s="107">
        <v>9480</v>
      </c>
      <c r="D234" s="110">
        <v>1.03925808335568</v>
      </c>
      <c r="E234" s="132">
        <v>3016.05</v>
      </c>
      <c r="F234" s="109">
        <v>2101.17</v>
      </c>
      <c r="G234" s="108"/>
      <c r="H234" s="106">
        <v>1141.8</v>
      </c>
      <c r="I234" s="108">
        <v>263.73</v>
      </c>
      <c r="J234" s="108">
        <v>659.16</v>
      </c>
      <c r="K234" s="108">
        <v>281.41</v>
      </c>
      <c r="L234" s="108">
        <v>62.03</v>
      </c>
      <c r="M234" s="108">
        <f t="shared" si="35"/>
        <v>0.318148734177215</v>
      </c>
      <c r="N234" s="113">
        <f t="shared" si="36"/>
        <v>0.306130632296781</v>
      </c>
      <c r="O234" s="114">
        <f t="shared" si="33"/>
        <v>0.696662853732531</v>
      </c>
      <c r="P234" s="114">
        <f t="shared" si="34"/>
        <v>0.602678507688573</v>
      </c>
      <c r="Q234" s="114">
        <f t="shared" si="37"/>
        <v>0.378574625752226</v>
      </c>
      <c r="R234" s="120">
        <f t="shared" si="42"/>
        <v>21.7368320370737</v>
      </c>
      <c r="S234" s="120">
        <f t="shared" si="41"/>
        <v>24.2458197719162</v>
      </c>
      <c r="T234" s="120">
        <f t="shared" si="38"/>
        <v>-26.593626956393</v>
      </c>
      <c r="U234" s="120">
        <f t="shared" si="39"/>
        <v>58.4857029890188</v>
      </c>
      <c r="V234" s="120">
        <f t="shared" si="40"/>
        <v>21.0804707798901</v>
      </c>
    </row>
    <row r="235" spans="1:22">
      <c r="A235" s="106" t="s">
        <v>107</v>
      </c>
      <c r="B235" s="106">
        <v>2015</v>
      </c>
      <c r="C235" s="107">
        <v>5851.5</v>
      </c>
      <c r="D235" s="110">
        <v>1.20164425757141</v>
      </c>
      <c r="E235" s="132">
        <v>3005.53</v>
      </c>
      <c r="F235" s="109">
        <v>2086.5</v>
      </c>
      <c r="G235" s="109"/>
      <c r="H235" s="106">
        <v>1483.84</v>
      </c>
      <c r="I235" s="108">
        <v>285.48</v>
      </c>
      <c r="J235" s="108">
        <v>678.3</v>
      </c>
      <c r="K235" s="108">
        <v>276.78</v>
      </c>
      <c r="L235" s="108">
        <v>78.53</v>
      </c>
      <c r="M235" s="108">
        <f t="shared" si="35"/>
        <v>0.513634110911732</v>
      </c>
      <c r="N235" s="113">
        <f t="shared" si="36"/>
        <v>0.42744273746193</v>
      </c>
      <c r="O235" s="114">
        <f t="shared" si="33"/>
        <v>0.694220320542467</v>
      </c>
      <c r="P235" s="114">
        <f t="shared" si="34"/>
        <v>0.632202252576084</v>
      </c>
      <c r="Q235" s="114">
        <f t="shared" si="37"/>
        <v>0.493703273632271</v>
      </c>
      <c r="R235" s="120">
        <f t="shared" si="42"/>
        <v>33.6679638899233</v>
      </c>
      <c r="S235" s="120">
        <f t="shared" si="41"/>
        <v>23.5598284772724</v>
      </c>
      <c r="T235" s="120">
        <f t="shared" si="38"/>
        <v>-12.8130351561496</v>
      </c>
      <c r="U235" s="120">
        <f t="shared" si="39"/>
        <v>44.1037723694745</v>
      </c>
      <c r="V235" s="120">
        <f t="shared" si="40"/>
        <v>28.041817750741</v>
      </c>
    </row>
    <row r="236" spans="1:22">
      <c r="A236" s="106" t="s">
        <v>108</v>
      </c>
      <c r="B236" s="106">
        <v>2015</v>
      </c>
      <c r="C236" s="107">
        <v>6783.03</v>
      </c>
      <c r="D236" s="110">
        <v>1.16890866975563</v>
      </c>
      <c r="E236" s="132">
        <v>2515.43</v>
      </c>
      <c r="F236" s="109">
        <v>1527.52</v>
      </c>
      <c r="G236" s="108">
        <v>892.8</v>
      </c>
      <c r="H236" s="106">
        <v>971.18</v>
      </c>
      <c r="I236" s="108">
        <v>218.63</v>
      </c>
      <c r="J236" s="108">
        <v>475.18</v>
      </c>
      <c r="K236" s="108">
        <v>169.53</v>
      </c>
      <c r="L236" s="108">
        <v>62.9</v>
      </c>
      <c r="M236" s="108">
        <f t="shared" si="35"/>
        <v>0.370841644515799</v>
      </c>
      <c r="N236" s="113">
        <f t="shared" si="36"/>
        <v>0.31725459320387</v>
      </c>
      <c r="O236" s="114">
        <f t="shared" si="33"/>
        <v>0.60725999133349</v>
      </c>
      <c r="P236" s="114">
        <f t="shared" si="34"/>
        <v>0.606368492720226</v>
      </c>
      <c r="Q236" s="114">
        <f t="shared" si="37"/>
        <v>0.386089058331975</v>
      </c>
      <c r="R236" s="120">
        <f t="shared" si="42"/>
        <v>22.8308815066443</v>
      </c>
      <c r="S236" s="120">
        <f t="shared" si="41"/>
        <v>-0.863188192215199</v>
      </c>
      <c r="T236" s="120">
        <f t="shared" si="38"/>
        <v>-24.8712784649004</v>
      </c>
      <c r="U236" s="120">
        <f t="shared" si="39"/>
        <v>57.5469961597698</v>
      </c>
      <c r="V236" s="120">
        <f t="shared" si="40"/>
        <v>16.7934630350305</v>
      </c>
    </row>
    <row r="237" spans="1:22">
      <c r="A237" s="106" t="s">
        <v>109</v>
      </c>
      <c r="B237" s="106">
        <v>2015</v>
      </c>
      <c r="C237" s="107">
        <v>10849</v>
      </c>
      <c r="D237" s="110">
        <v>1.06741207548384</v>
      </c>
      <c r="E237" s="132">
        <v>9366.78</v>
      </c>
      <c r="F237" s="109">
        <v>7377.07</v>
      </c>
      <c r="G237" s="108">
        <v>2936.87</v>
      </c>
      <c r="H237" s="106">
        <v>2970.13</v>
      </c>
      <c r="I237" s="108">
        <v>1339.16</v>
      </c>
      <c r="J237" s="108">
        <v>2054</v>
      </c>
      <c r="K237" s="108">
        <v>1303.11</v>
      </c>
      <c r="L237" s="108">
        <v>510.14</v>
      </c>
      <c r="M237" s="108">
        <f t="shared" si="35"/>
        <v>0.863377269794451</v>
      </c>
      <c r="N237" s="113">
        <f t="shared" si="36"/>
        <v>0.808850948592742</v>
      </c>
      <c r="O237" s="114">
        <f t="shared" si="33"/>
        <v>0.78757801507028</v>
      </c>
      <c r="P237" s="114">
        <f t="shared" si="34"/>
        <v>0.705755808200275</v>
      </c>
      <c r="Q237" s="114">
        <f t="shared" si="37"/>
        <v>0.317091892838307</v>
      </c>
      <c r="R237" s="120">
        <f t="shared" si="42"/>
        <v>71.1797328149302</v>
      </c>
      <c r="S237" s="120">
        <f t="shared" si="41"/>
        <v>49.7795605139164</v>
      </c>
      <c r="T237" s="120">
        <f t="shared" si="38"/>
        <v>21.5190432903837</v>
      </c>
      <c r="U237" s="120">
        <f t="shared" si="39"/>
        <v>66.1661579874067</v>
      </c>
      <c r="V237" s="120">
        <f t="shared" si="40"/>
        <v>61.4322719195205</v>
      </c>
    </row>
    <row r="238" spans="1:22">
      <c r="A238" s="106" t="s">
        <v>110</v>
      </c>
      <c r="B238" s="106">
        <v>2015</v>
      </c>
      <c r="C238" s="107">
        <v>4796</v>
      </c>
      <c r="D238" s="110">
        <v>1.13890940848047</v>
      </c>
      <c r="E238" s="132">
        <v>1515.16</v>
      </c>
      <c r="F238" s="109">
        <v>1031.65</v>
      </c>
      <c r="G238" s="108"/>
      <c r="H238" s="106">
        <v>607.76</v>
      </c>
      <c r="I238" s="108">
        <v>139.99</v>
      </c>
      <c r="J238" s="108">
        <v>321.9</v>
      </c>
      <c r="K238" s="108">
        <v>109.74</v>
      </c>
      <c r="L238" s="108">
        <v>34.76</v>
      </c>
      <c r="M238" s="108">
        <f t="shared" si="35"/>
        <v>0.315921601334445</v>
      </c>
      <c r="N238" s="113">
        <f t="shared" si="36"/>
        <v>0.277389578997286</v>
      </c>
      <c r="O238" s="114">
        <f t="shared" si="33"/>
        <v>0.680885187042953</v>
      </c>
      <c r="P238" s="114">
        <f t="shared" si="34"/>
        <v>0.58778655551786</v>
      </c>
      <c r="Q238" s="114">
        <f t="shared" si="37"/>
        <v>0.401119353731619</v>
      </c>
      <c r="R238" s="120">
        <f t="shared" si="42"/>
        <v>18.9101289966869</v>
      </c>
      <c r="S238" s="120">
        <f t="shared" si="41"/>
        <v>19.8146243053124</v>
      </c>
      <c r="T238" s="120">
        <f t="shared" si="38"/>
        <v>-33.5446392603967</v>
      </c>
      <c r="U238" s="120">
        <f t="shared" si="39"/>
        <v>55.6694038349285</v>
      </c>
      <c r="V238" s="120">
        <f t="shared" si="40"/>
        <v>17.5214787165278</v>
      </c>
    </row>
    <row r="239" spans="1:22">
      <c r="A239" s="106" t="s">
        <v>111</v>
      </c>
      <c r="B239" s="106">
        <v>2015</v>
      </c>
      <c r="C239" s="107">
        <v>910.82</v>
      </c>
      <c r="D239" s="110">
        <v>1.21045631108715</v>
      </c>
      <c r="E239" s="132">
        <v>627.7</v>
      </c>
      <c r="F239" s="109">
        <v>514.31</v>
      </c>
      <c r="G239" s="108"/>
      <c r="H239" s="106">
        <v>214.32</v>
      </c>
      <c r="I239" s="108">
        <v>61.56</v>
      </c>
      <c r="J239" s="108">
        <v>169.35</v>
      </c>
      <c r="K239" s="108">
        <v>64.03</v>
      </c>
      <c r="L239" s="108">
        <v>17</v>
      </c>
      <c r="M239" s="108">
        <f t="shared" si="35"/>
        <v>0.689159219165148</v>
      </c>
      <c r="N239" s="113">
        <f t="shared" si="36"/>
        <v>0.569338366740549</v>
      </c>
      <c r="O239" s="114">
        <f t="shared" si="33"/>
        <v>0.819356380436514</v>
      </c>
      <c r="P239" s="114">
        <f t="shared" si="34"/>
        <v>0.606521358713616</v>
      </c>
      <c r="Q239" s="114">
        <f t="shared" si="37"/>
        <v>0.341436992193723</v>
      </c>
      <c r="R239" s="120">
        <f t="shared" si="42"/>
        <v>47.6234999838813</v>
      </c>
      <c r="S239" s="120">
        <f t="shared" si="41"/>
        <v>58.7045905147053</v>
      </c>
      <c r="T239" s="120">
        <f t="shared" si="38"/>
        <v>-24.7999262748895</v>
      </c>
      <c r="U239" s="120">
        <f t="shared" si="39"/>
        <v>63.1249555039006</v>
      </c>
      <c r="V239" s="120">
        <f t="shared" si="40"/>
        <v>44.147521016171</v>
      </c>
    </row>
    <row r="240" spans="1:22">
      <c r="A240" s="106" t="s">
        <v>112</v>
      </c>
      <c r="B240" s="106">
        <v>2015</v>
      </c>
      <c r="C240" s="107">
        <v>3016.55</v>
      </c>
      <c r="D240" s="110">
        <v>1.10301544073619</v>
      </c>
      <c r="E240" s="132">
        <v>2154.83</v>
      </c>
      <c r="F240" s="109">
        <v>1450.93</v>
      </c>
      <c r="G240" s="134"/>
      <c r="H240" s="106">
        <v>1436.22</v>
      </c>
      <c r="I240" s="108">
        <v>175.92</v>
      </c>
      <c r="J240" s="108">
        <v>468.82</v>
      </c>
      <c r="K240" s="108">
        <v>179.42</v>
      </c>
      <c r="L240" s="108">
        <v>50.36</v>
      </c>
      <c r="M240" s="108">
        <f t="shared" si="35"/>
        <v>0.714335913543618</v>
      </c>
      <c r="N240" s="113">
        <f t="shared" si="36"/>
        <v>0.647620955393739</v>
      </c>
      <c r="O240" s="114">
        <f t="shared" si="33"/>
        <v>0.673338500020883</v>
      </c>
      <c r="P240" s="114">
        <f t="shared" si="34"/>
        <v>0.602730662402735</v>
      </c>
      <c r="Q240" s="114">
        <f t="shared" si="37"/>
        <v>0.666511975422655</v>
      </c>
      <c r="R240" s="120">
        <f t="shared" si="42"/>
        <v>55.3226482735932</v>
      </c>
      <c r="S240" s="120">
        <f t="shared" si="41"/>
        <v>17.6951191859553</v>
      </c>
      <c r="T240" s="120">
        <f t="shared" si="38"/>
        <v>-26.5692830654315</v>
      </c>
      <c r="U240" s="120">
        <f t="shared" si="39"/>
        <v>22.5164193920269</v>
      </c>
      <c r="V240" s="120">
        <f t="shared" si="40"/>
        <v>36.3273264340065</v>
      </c>
    </row>
    <row r="241" spans="1:22">
      <c r="A241" s="106" t="s">
        <v>113</v>
      </c>
      <c r="B241" s="106">
        <v>2015</v>
      </c>
      <c r="C241" s="107">
        <v>8204</v>
      </c>
      <c r="D241" s="110">
        <v>1.08521410237795</v>
      </c>
      <c r="E241" s="132">
        <v>3355.44</v>
      </c>
      <c r="F241" s="109">
        <v>2353.51</v>
      </c>
      <c r="G241" s="108">
        <v>1450.98</v>
      </c>
      <c r="H241" s="106">
        <v>1316.07</v>
      </c>
      <c r="I241" s="108">
        <v>324.48</v>
      </c>
      <c r="J241" s="108">
        <v>780.26</v>
      </c>
      <c r="K241" s="108">
        <v>295.31</v>
      </c>
      <c r="L241" s="108">
        <v>109.14</v>
      </c>
      <c r="M241" s="108">
        <f t="shared" si="35"/>
        <v>0.40900048756704</v>
      </c>
      <c r="N241" s="113">
        <f t="shared" si="36"/>
        <v>0.37688460431064</v>
      </c>
      <c r="O241" s="114">
        <f t="shared" si="33"/>
        <v>0.701401306535059</v>
      </c>
      <c r="P241" s="114">
        <f t="shared" si="34"/>
        <v>0.641250727636594</v>
      </c>
      <c r="Q241" s="114">
        <f t="shared" si="37"/>
        <v>0.39221979829769</v>
      </c>
      <c r="R241" s="120">
        <f t="shared" si="42"/>
        <v>28.6955355239266</v>
      </c>
      <c r="S241" s="120">
        <f t="shared" si="41"/>
        <v>25.5766255868945</v>
      </c>
      <c r="T241" s="120">
        <f t="shared" si="38"/>
        <v>-8.58954177146345</v>
      </c>
      <c r="U241" s="120">
        <f t="shared" si="39"/>
        <v>56.781140932101</v>
      </c>
      <c r="V241" s="120">
        <f t="shared" si="40"/>
        <v>27.1518063477986</v>
      </c>
    </row>
    <row r="242" spans="1:22">
      <c r="A242" s="106" t="s">
        <v>114</v>
      </c>
      <c r="B242" s="106">
        <v>2015</v>
      </c>
      <c r="C242" s="107">
        <v>3529.5</v>
      </c>
      <c r="D242" s="110">
        <v>1.30180081847161</v>
      </c>
      <c r="E242" s="132">
        <v>1503.38</v>
      </c>
      <c r="F242" s="109">
        <v>1126.03</v>
      </c>
      <c r="G242" s="108">
        <v>582.1</v>
      </c>
      <c r="H242" s="106">
        <v>534.23</v>
      </c>
      <c r="I242" s="108">
        <v>120.47</v>
      </c>
      <c r="J242" s="108">
        <v>353.08</v>
      </c>
      <c r="K242" s="108">
        <v>127.35</v>
      </c>
      <c r="L242" s="108">
        <v>33.27</v>
      </c>
      <c r="M242" s="108">
        <f t="shared" si="35"/>
        <v>0.425947017991217</v>
      </c>
      <c r="N242" s="113">
        <f t="shared" si="36"/>
        <v>0.327198302495541</v>
      </c>
      <c r="O242" s="114">
        <f t="shared" si="33"/>
        <v>0.748998922428129</v>
      </c>
      <c r="P242" s="114">
        <f t="shared" si="34"/>
        <v>0.563191033986661</v>
      </c>
      <c r="Q242" s="114">
        <f t="shared" si="37"/>
        <v>0.355352605462358</v>
      </c>
      <c r="R242" s="120">
        <f t="shared" si="42"/>
        <v>23.8088523901256</v>
      </c>
      <c r="S242" s="120">
        <f t="shared" si="41"/>
        <v>38.9445299745459</v>
      </c>
      <c r="T242" s="120">
        <f t="shared" si="38"/>
        <v>-45.0249187312752</v>
      </c>
      <c r="U242" s="120">
        <f t="shared" si="39"/>
        <v>61.3866098510754</v>
      </c>
      <c r="V242" s="120">
        <f t="shared" si="40"/>
        <v>23.7103865409646</v>
      </c>
    </row>
    <row r="243" spans="1:22">
      <c r="A243" s="106" t="s">
        <v>115</v>
      </c>
      <c r="B243" s="106">
        <v>2015</v>
      </c>
      <c r="C243" s="107">
        <v>4741.8</v>
      </c>
      <c r="D243" s="110">
        <v>1.12303027970286</v>
      </c>
      <c r="E243" s="132">
        <v>1808.15</v>
      </c>
      <c r="F243" s="109">
        <v>1210.54</v>
      </c>
      <c r="G243" s="108">
        <v>298.42</v>
      </c>
      <c r="H243" s="106">
        <v>282.32</v>
      </c>
      <c r="I243" s="108">
        <v>190.25</v>
      </c>
      <c r="J243" s="108">
        <v>367.68</v>
      </c>
      <c r="K243" s="108">
        <v>147.44</v>
      </c>
      <c r="L243" s="108">
        <v>44.16</v>
      </c>
      <c r="M243" s="108">
        <f t="shared" si="35"/>
        <v>0.381321439115948</v>
      </c>
      <c r="N243" s="113">
        <f t="shared" si="36"/>
        <v>0.33954689023776</v>
      </c>
      <c r="O243" s="114">
        <f t="shared" si="33"/>
        <v>0.669490916129746</v>
      </c>
      <c r="P243" s="114">
        <f t="shared" si="34"/>
        <v>0.619169957209179</v>
      </c>
      <c r="Q243" s="114">
        <f t="shared" si="37"/>
        <v>0.156137488593314</v>
      </c>
      <c r="R243" s="120">
        <f t="shared" si="42"/>
        <v>25.0233447802157</v>
      </c>
      <c r="S243" s="120">
        <f t="shared" si="41"/>
        <v>16.6145160377694</v>
      </c>
      <c r="T243" s="120">
        <f t="shared" si="38"/>
        <v>-18.8960284673231</v>
      </c>
      <c r="U243" s="120">
        <f t="shared" si="39"/>
        <v>86.2726659451259</v>
      </c>
      <c r="V243" s="120">
        <f t="shared" si="40"/>
        <v>25.0745738234636</v>
      </c>
    </row>
    <row r="244" spans="1:22">
      <c r="A244" s="106" t="s">
        <v>116</v>
      </c>
      <c r="B244" s="106">
        <v>2015</v>
      </c>
      <c r="C244" s="107">
        <v>323.97</v>
      </c>
      <c r="D244" s="110">
        <v>1.18549610355125</v>
      </c>
      <c r="E244" s="132">
        <v>137.13</v>
      </c>
      <c r="F244" s="109">
        <v>92</v>
      </c>
      <c r="G244" s="108">
        <v>35.22</v>
      </c>
      <c r="H244" s="106">
        <v>10.08</v>
      </c>
      <c r="I244" s="108">
        <v>17.34</v>
      </c>
      <c r="J244" s="108">
        <v>41.61</v>
      </c>
      <c r="K244" s="108">
        <v>11.5</v>
      </c>
      <c r="L244" s="108">
        <v>8.48</v>
      </c>
      <c r="M244" s="108">
        <f t="shared" si="35"/>
        <v>0.42327993332716</v>
      </c>
      <c r="N244" s="113">
        <f t="shared" si="36"/>
        <v>0.357048776507312</v>
      </c>
      <c r="O244" s="114">
        <f t="shared" si="33"/>
        <v>0.670896229854882</v>
      </c>
      <c r="P244" s="114">
        <f t="shared" si="34"/>
        <v>0.857934782608696</v>
      </c>
      <c r="Q244" s="114">
        <f t="shared" si="37"/>
        <v>0.0735068912710567</v>
      </c>
      <c r="R244" s="120">
        <f t="shared" si="42"/>
        <v>26.7446677468837</v>
      </c>
      <c r="S244" s="120">
        <f t="shared" si="41"/>
        <v>17.0092017622495</v>
      </c>
      <c r="T244" s="120">
        <f t="shared" si="38"/>
        <v>92.5505582588407</v>
      </c>
      <c r="U244" s="120">
        <f t="shared" si="39"/>
        <v>96.5949231732173</v>
      </c>
      <c r="V244" s="120">
        <f t="shared" si="40"/>
        <v>38.3631891437859</v>
      </c>
    </row>
    <row r="245" spans="1:22">
      <c r="A245" s="106" t="s">
        <v>117</v>
      </c>
      <c r="B245" s="106">
        <v>2015</v>
      </c>
      <c r="C245" s="107">
        <v>3793</v>
      </c>
      <c r="D245" s="110">
        <v>1.12015610809993</v>
      </c>
      <c r="E245" s="132">
        <v>2059.95</v>
      </c>
      <c r="F245" s="109">
        <v>1290.33</v>
      </c>
      <c r="G245" s="108">
        <v>437.67</v>
      </c>
      <c r="H245" s="106">
        <v>407.6</v>
      </c>
      <c r="I245" s="108">
        <v>233.92</v>
      </c>
      <c r="J245" s="108">
        <v>398.44</v>
      </c>
      <c r="K245" s="108">
        <v>147.42</v>
      </c>
      <c r="L245" s="108">
        <v>53.34</v>
      </c>
      <c r="M245" s="108">
        <f t="shared" si="35"/>
        <v>0.543092538887424</v>
      </c>
      <c r="N245" s="113">
        <f t="shared" si="36"/>
        <v>0.484836474987979</v>
      </c>
      <c r="O245" s="114">
        <f t="shared" si="33"/>
        <v>0.62638899002403</v>
      </c>
      <c r="P245" s="114">
        <f t="shared" si="34"/>
        <v>0.645664287430347</v>
      </c>
      <c r="Q245" s="114">
        <f t="shared" si="37"/>
        <v>0.197868880312629</v>
      </c>
      <c r="R245" s="120">
        <f t="shared" si="42"/>
        <v>39.3126788095014</v>
      </c>
      <c r="S245" s="120">
        <f t="shared" si="41"/>
        <v>4.5092368910311</v>
      </c>
      <c r="T245" s="120">
        <f t="shared" si="38"/>
        <v>-6.52945535168782</v>
      </c>
      <c r="U245" s="120">
        <f t="shared" si="39"/>
        <v>81.0595587696681</v>
      </c>
      <c r="V245" s="120">
        <f t="shared" si="40"/>
        <v>31.9424650057051</v>
      </c>
    </row>
    <row r="246" spans="1:22">
      <c r="A246" s="106" t="s">
        <v>118</v>
      </c>
      <c r="B246" s="106">
        <v>2015</v>
      </c>
      <c r="C246" s="107">
        <v>2599.55</v>
      </c>
      <c r="D246" s="110">
        <v>1.05236234293481</v>
      </c>
      <c r="E246" s="132">
        <v>743.86</v>
      </c>
      <c r="F246" s="109">
        <v>529.79</v>
      </c>
      <c r="G246" s="108">
        <v>207.27</v>
      </c>
      <c r="H246" s="106">
        <v>238.33</v>
      </c>
      <c r="I246" s="108">
        <v>89.79</v>
      </c>
      <c r="J246" s="108">
        <v>207.15</v>
      </c>
      <c r="K246" s="108">
        <v>59.2</v>
      </c>
      <c r="L246" s="108">
        <v>18.94</v>
      </c>
      <c r="M246" s="108">
        <f t="shared" si="35"/>
        <v>0.286149525879479</v>
      </c>
      <c r="N246" s="113">
        <f t="shared" si="36"/>
        <v>0.271911597560086</v>
      </c>
      <c r="O246" s="114">
        <f t="shared" si="33"/>
        <v>0.712217352727664</v>
      </c>
      <c r="P246" s="114">
        <f t="shared" si="34"/>
        <v>0.707978633043281</v>
      </c>
      <c r="Q246" s="114">
        <f t="shared" si="37"/>
        <v>0.320396311133816</v>
      </c>
      <c r="R246" s="120">
        <f t="shared" si="42"/>
        <v>18.3713656249218</v>
      </c>
      <c r="S246" s="120">
        <f t="shared" si="41"/>
        <v>28.6143380571993</v>
      </c>
      <c r="T246" s="120">
        <f t="shared" si="38"/>
        <v>22.5565756874976</v>
      </c>
      <c r="U246" s="120">
        <f t="shared" si="39"/>
        <v>65.7533683339274</v>
      </c>
      <c r="V246" s="120">
        <f t="shared" si="40"/>
        <v>25.5766813885354</v>
      </c>
    </row>
    <row r="247" spans="1:22">
      <c r="A247" s="106" t="s">
        <v>119</v>
      </c>
      <c r="B247" s="106">
        <v>2015</v>
      </c>
      <c r="C247" s="107">
        <v>588.43</v>
      </c>
      <c r="D247" s="110">
        <v>1.12018958852638</v>
      </c>
      <c r="E247" s="132">
        <v>267.13</v>
      </c>
      <c r="F247" s="109">
        <v>205.81</v>
      </c>
      <c r="G247" s="108">
        <v>43.02</v>
      </c>
      <c r="H247" s="106">
        <v>34.32</v>
      </c>
      <c r="I247" s="108">
        <v>22.95</v>
      </c>
      <c r="J247" s="108">
        <v>89.61</v>
      </c>
      <c r="K247" s="108">
        <v>20.23</v>
      </c>
      <c r="L247" s="108">
        <v>5.7</v>
      </c>
      <c r="M247" s="108">
        <f t="shared" si="35"/>
        <v>0.453970735686488</v>
      </c>
      <c r="N247" s="113">
        <f t="shared" si="36"/>
        <v>0.405262413020363</v>
      </c>
      <c r="O247" s="114">
        <f t="shared" si="33"/>
        <v>0.770448845131584</v>
      </c>
      <c r="P247" s="114">
        <f t="shared" si="34"/>
        <v>0.672902191341529</v>
      </c>
      <c r="Q247" s="114">
        <f t="shared" si="37"/>
        <v>0.128476771609329</v>
      </c>
      <c r="R247" s="120">
        <f t="shared" si="42"/>
        <v>31.4865132004718</v>
      </c>
      <c r="S247" s="120">
        <f t="shared" si="41"/>
        <v>44.968792123862</v>
      </c>
      <c r="T247" s="120">
        <f t="shared" si="38"/>
        <v>6.18419045186421</v>
      </c>
      <c r="U247" s="120">
        <f t="shared" si="39"/>
        <v>89.7280571086268</v>
      </c>
      <c r="V247" s="120">
        <f t="shared" si="40"/>
        <v>37.4768911011046</v>
      </c>
    </row>
    <row r="248" spans="1:22">
      <c r="A248" s="106" t="s">
        <v>120</v>
      </c>
      <c r="B248" s="106">
        <v>2015</v>
      </c>
      <c r="C248" s="107">
        <v>667.88</v>
      </c>
      <c r="D248" s="110">
        <v>1.18960603534813</v>
      </c>
      <c r="E248" s="132">
        <v>373.45</v>
      </c>
      <c r="F248" s="109">
        <v>256.31</v>
      </c>
      <c r="G248" s="108"/>
      <c r="H248" s="106">
        <v>90.23</v>
      </c>
      <c r="I248" s="108">
        <v>35.73</v>
      </c>
      <c r="J248" s="108">
        <v>99.83</v>
      </c>
      <c r="K248" s="108">
        <v>24.56</v>
      </c>
      <c r="L248" s="108">
        <v>8.97</v>
      </c>
      <c r="M248" s="108">
        <f t="shared" si="35"/>
        <v>0.559157333652752</v>
      </c>
      <c r="N248" s="113">
        <f t="shared" si="36"/>
        <v>0.47003572362435</v>
      </c>
      <c r="O248" s="114">
        <f t="shared" si="33"/>
        <v>0.68633016468068</v>
      </c>
      <c r="P248" s="114">
        <f t="shared" si="34"/>
        <v>0.659708946197963</v>
      </c>
      <c r="Q248" s="114">
        <f t="shared" si="37"/>
        <v>0.241611996251172</v>
      </c>
      <c r="R248" s="120">
        <f t="shared" si="42"/>
        <v>37.8570143826059</v>
      </c>
      <c r="S248" s="120">
        <f t="shared" si="41"/>
        <v>21.3438593119053</v>
      </c>
      <c r="T248" s="120">
        <f t="shared" si="38"/>
        <v>0.0260717397313643</v>
      </c>
      <c r="U248" s="120">
        <f t="shared" si="39"/>
        <v>75.5951459576087</v>
      </c>
      <c r="V248" s="120">
        <f t="shared" si="40"/>
        <v>34.5451022616786</v>
      </c>
    </row>
    <row r="249" spans="1:22">
      <c r="A249" s="106" t="s">
        <v>121</v>
      </c>
      <c r="B249" s="106">
        <v>2015</v>
      </c>
      <c r="C249" s="107">
        <v>2359.73</v>
      </c>
      <c r="D249" s="110">
        <v>1.11884115569873</v>
      </c>
      <c r="E249" s="132">
        <v>1330.85</v>
      </c>
      <c r="F249" s="109">
        <v>861.73</v>
      </c>
      <c r="G249" s="108"/>
      <c r="H249" s="106">
        <v>188.62</v>
      </c>
      <c r="I249" s="108">
        <v>140.72</v>
      </c>
      <c r="J249" s="108">
        <v>265.12</v>
      </c>
      <c r="K249" s="108">
        <v>92.34</v>
      </c>
      <c r="L249" s="108">
        <v>55.55</v>
      </c>
      <c r="M249" s="108">
        <f t="shared" si="35"/>
        <v>0.563984015120374</v>
      </c>
      <c r="N249" s="113">
        <f t="shared" si="36"/>
        <v>0.50407871774091</v>
      </c>
      <c r="O249" s="114">
        <f t="shared" si="33"/>
        <v>0.647503475222602</v>
      </c>
      <c r="P249" s="114">
        <f t="shared" si="34"/>
        <v>0.642579462244555</v>
      </c>
      <c r="Q249" s="114">
        <f t="shared" si="37"/>
        <v>0.141728970207011</v>
      </c>
      <c r="R249" s="120">
        <f t="shared" si="42"/>
        <v>41.20516707452</v>
      </c>
      <c r="S249" s="120">
        <f t="shared" si="41"/>
        <v>10.439290613955</v>
      </c>
      <c r="T249" s="120">
        <f t="shared" si="38"/>
        <v>-7.96933761670839</v>
      </c>
      <c r="U249" s="120">
        <f t="shared" si="39"/>
        <v>88.0725855618154</v>
      </c>
      <c r="V249" s="120">
        <f t="shared" si="40"/>
        <v>34.8212831620137</v>
      </c>
    </row>
    <row r="250" spans="1:22">
      <c r="A250" s="106" t="s">
        <v>91</v>
      </c>
      <c r="B250" s="106">
        <v>2016</v>
      </c>
      <c r="C250" s="107">
        <v>2173</v>
      </c>
      <c r="D250" s="110">
        <v>1.2369119776462</v>
      </c>
      <c r="E250" s="132">
        <v>5081.26</v>
      </c>
      <c r="F250" s="109">
        <v>4452.97</v>
      </c>
      <c r="G250" s="106"/>
      <c r="H250" s="131">
        <v>909.872173</v>
      </c>
      <c r="I250" s="108">
        <v>1214.34</v>
      </c>
      <c r="J250" s="108">
        <v>584.41</v>
      </c>
      <c r="K250" s="108">
        <v>1095.23</v>
      </c>
      <c r="L250" s="108">
        <v>571.26</v>
      </c>
      <c r="M250" s="108">
        <f t="shared" si="35"/>
        <v>2.33836171191901</v>
      </c>
      <c r="N250" s="113">
        <f t="shared" si="36"/>
        <v>1.89048352201167</v>
      </c>
      <c r="O250" s="114">
        <f t="shared" si="33"/>
        <v>0.876351534855528</v>
      </c>
      <c r="P250" s="114">
        <f t="shared" si="34"/>
        <v>0.778186244236992</v>
      </c>
      <c r="Q250" s="114">
        <f t="shared" si="37"/>
        <v>0.179064281890712</v>
      </c>
      <c r="R250" s="120">
        <f t="shared" si="42"/>
        <v>177.559065959218</v>
      </c>
      <c r="S250" s="120">
        <f t="shared" si="41"/>
        <v>74.7118160981141</v>
      </c>
      <c r="T250" s="120">
        <f t="shared" si="38"/>
        <v>55.326891066425</v>
      </c>
      <c r="U250" s="120">
        <f t="shared" si="39"/>
        <v>83.408638992639</v>
      </c>
      <c r="V250" s="120">
        <f t="shared" si="40"/>
        <v>135.35135580106</v>
      </c>
    </row>
    <row r="251" spans="1:22">
      <c r="A251" s="106" t="s">
        <v>92</v>
      </c>
      <c r="B251" s="106">
        <v>2016</v>
      </c>
      <c r="C251" s="107">
        <v>1562</v>
      </c>
      <c r="D251" s="110">
        <v>0.995666149610551</v>
      </c>
      <c r="E251" s="132">
        <v>2723.5</v>
      </c>
      <c r="F251" s="109">
        <v>1624.22</v>
      </c>
      <c r="G251" s="106">
        <v>481</v>
      </c>
      <c r="H251" s="131">
        <v>1117.947706</v>
      </c>
      <c r="I251" s="108">
        <v>455.8</v>
      </c>
      <c r="J251" s="108">
        <v>252.34</v>
      </c>
      <c r="K251" s="108">
        <v>278.46</v>
      </c>
      <c r="L251" s="108">
        <v>96.78</v>
      </c>
      <c r="M251" s="108">
        <f t="shared" si="35"/>
        <v>1.74359795134443</v>
      </c>
      <c r="N251" s="113">
        <f t="shared" si="36"/>
        <v>1.75118733525934</v>
      </c>
      <c r="O251" s="114">
        <f t="shared" si="33"/>
        <v>0.5963723150358</v>
      </c>
      <c r="P251" s="114">
        <f t="shared" si="34"/>
        <v>0.667015552080383</v>
      </c>
      <c r="Q251" s="114">
        <f t="shared" si="37"/>
        <v>0.410481992289334</v>
      </c>
      <c r="R251" s="120">
        <f t="shared" si="42"/>
        <v>163.859186887145</v>
      </c>
      <c r="S251" s="120">
        <f t="shared" si="41"/>
        <v>-3.92101814903903</v>
      </c>
      <c r="T251" s="120">
        <f t="shared" si="38"/>
        <v>3.43652503739138</v>
      </c>
      <c r="U251" s="120">
        <f t="shared" si="39"/>
        <v>54.4998181528903</v>
      </c>
      <c r="V251" s="120">
        <f t="shared" si="40"/>
        <v>103.324942821507</v>
      </c>
    </row>
    <row r="252" spans="1:22">
      <c r="A252" s="106" t="s">
        <v>93</v>
      </c>
      <c r="B252" s="106">
        <v>2016</v>
      </c>
      <c r="C252" s="107">
        <v>7470</v>
      </c>
      <c r="D252" s="110">
        <v>1.01216112183563</v>
      </c>
      <c r="E252" s="132">
        <v>2849.87</v>
      </c>
      <c r="F252" s="109">
        <v>1996.12</v>
      </c>
      <c r="G252" s="106">
        <v>1207.7</v>
      </c>
      <c r="H252" s="131">
        <v>1313.973846</v>
      </c>
      <c r="I252" s="108">
        <v>595.2</v>
      </c>
      <c r="J252" s="108">
        <v>342.41</v>
      </c>
      <c r="K252" s="108">
        <v>272.99</v>
      </c>
      <c r="L252" s="108">
        <v>71.52</v>
      </c>
      <c r="M252" s="108">
        <f t="shared" si="35"/>
        <v>0.381508701472557</v>
      </c>
      <c r="N252" s="113">
        <f t="shared" si="36"/>
        <v>0.376924872179108</v>
      </c>
      <c r="O252" s="114">
        <f t="shared" si="33"/>
        <v>0.70042493166355</v>
      </c>
      <c r="P252" s="114">
        <f t="shared" si="34"/>
        <v>0.642306073783139</v>
      </c>
      <c r="Q252" s="114">
        <f t="shared" si="37"/>
        <v>0.461064485748473</v>
      </c>
      <c r="R252" s="120">
        <f t="shared" si="42"/>
        <v>28.6994958974397</v>
      </c>
      <c r="S252" s="120">
        <f t="shared" si="41"/>
        <v>25.3024083664738</v>
      </c>
      <c r="T252" s="120">
        <f t="shared" si="38"/>
        <v>-8.0969452357287</v>
      </c>
      <c r="U252" s="120">
        <f t="shared" si="39"/>
        <v>48.1810267409486</v>
      </c>
      <c r="V252" s="120">
        <f t="shared" si="40"/>
        <v>26.2885873622806</v>
      </c>
    </row>
    <row r="253" spans="1:22">
      <c r="A253" s="106" t="s">
        <v>94</v>
      </c>
      <c r="B253" s="106">
        <v>2016</v>
      </c>
      <c r="C253" s="107">
        <v>3682</v>
      </c>
      <c r="D253" s="110">
        <v>0.970460038806437</v>
      </c>
      <c r="E253" s="132">
        <v>1557</v>
      </c>
      <c r="F253" s="109">
        <v>1036.67</v>
      </c>
      <c r="G253" s="106"/>
      <c r="H253" s="131">
        <v>421.674483</v>
      </c>
      <c r="I253" s="108">
        <v>349.45</v>
      </c>
      <c r="J253" s="108">
        <v>161.56</v>
      </c>
      <c r="K253" s="108">
        <v>116.55</v>
      </c>
      <c r="L253" s="108">
        <v>35.18</v>
      </c>
      <c r="M253" s="108">
        <f t="shared" si="35"/>
        <v>0.422868006518197</v>
      </c>
      <c r="N253" s="113">
        <f t="shared" si="36"/>
        <v>0.43573974157481</v>
      </c>
      <c r="O253" s="114">
        <f t="shared" si="33"/>
        <v>0.665812459858703</v>
      </c>
      <c r="P253" s="114">
        <f t="shared" si="34"/>
        <v>0.639296979752477</v>
      </c>
      <c r="Q253" s="114">
        <f t="shared" si="37"/>
        <v>0.270824973025048</v>
      </c>
      <c r="R253" s="120">
        <f t="shared" si="42"/>
        <v>34.48398014749</v>
      </c>
      <c r="S253" s="120">
        <f t="shared" si="41"/>
        <v>15.5814127866332</v>
      </c>
      <c r="T253" s="120">
        <f t="shared" si="38"/>
        <v>-9.50147899941982</v>
      </c>
      <c r="U253" s="120">
        <f t="shared" si="39"/>
        <v>71.9458456931775</v>
      </c>
      <c r="V253" s="120">
        <f t="shared" si="40"/>
        <v>30.0511073151964</v>
      </c>
    </row>
    <row r="254" spans="1:22">
      <c r="A254" s="106" t="s">
        <v>95</v>
      </c>
      <c r="B254" s="106">
        <v>2016</v>
      </c>
      <c r="C254" s="107">
        <v>2520</v>
      </c>
      <c r="D254" s="110">
        <v>0.917990875224215</v>
      </c>
      <c r="E254" s="132">
        <v>2016.43</v>
      </c>
      <c r="F254" s="109">
        <v>1335.68</v>
      </c>
      <c r="G254" s="106"/>
      <c r="H254" s="131">
        <v>230.399675</v>
      </c>
      <c r="I254" s="108">
        <v>300.3</v>
      </c>
      <c r="J254" s="108">
        <v>155.42</v>
      </c>
      <c r="K254" s="108">
        <v>96.93</v>
      </c>
      <c r="L254" s="108">
        <v>52.69</v>
      </c>
      <c r="M254" s="108">
        <f t="shared" si="35"/>
        <v>0.800170634920635</v>
      </c>
      <c r="N254" s="113">
        <f t="shared" si="36"/>
        <v>0.871654235915141</v>
      </c>
      <c r="O254" s="114">
        <f t="shared" si="33"/>
        <v>0.662398397167271</v>
      </c>
      <c r="P254" s="114">
        <f t="shared" si="34"/>
        <v>0.453207355055103</v>
      </c>
      <c r="Q254" s="114">
        <f t="shared" si="37"/>
        <v>0.114261181890767</v>
      </c>
      <c r="R254" s="120">
        <f t="shared" si="42"/>
        <v>77.3564808057088</v>
      </c>
      <c r="S254" s="120">
        <f t="shared" si="41"/>
        <v>14.6225651053746</v>
      </c>
      <c r="T254" s="120">
        <f t="shared" si="38"/>
        <v>-96.3612309037182</v>
      </c>
      <c r="U254" s="120">
        <f t="shared" si="39"/>
        <v>91.5038759757195</v>
      </c>
      <c r="V254" s="120">
        <f t="shared" si="40"/>
        <v>48.8526660117003</v>
      </c>
    </row>
    <row r="255" spans="1:22">
      <c r="A255" s="106" t="s">
        <v>96</v>
      </c>
      <c r="B255" s="106">
        <v>2016</v>
      </c>
      <c r="C255" s="107">
        <v>4378</v>
      </c>
      <c r="D255" s="110">
        <v>0.888082611149295</v>
      </c>
      <c r="E255" s="132">
        <v>2200.49</v>
      </c>
      <c r="F255" s="109">
        <v>1687.45</v>
      </c>
      <c r="G255" s="106">
        <v>524.38</v>
      </c>
      <c r="H255" s="131">
        <v>549.99568</v>
      </c>
      <c r="I255" s="108">
        <v>534.57</v>
      </c>
      <c r="J255" s="108">
        <v>238.91</v>
      </c>
      <c r="K255" s="108">
        <v>238.68</v>
      </c>
      <c r="L255" s="108">
        <v>76.68</v>
      </c>
      <c r="M255" s="108">
        <f t="shared" si="35"/>
        <v>0.502624486066697</v>
      </c>
      <c r="N255" s="113">
        <f t="shared" si="36"/>
        <v>0.565965913256916</v>
      </c>
      <c r="O255" s="114">
        <f t="shared" si="33"/>
        <v>0.766851928434122</v>
      </c>
      <c r="P255" s="114">
        <f t="shared" si="34"/>
        <v>0.645257637263326</v>
      </c>
      <c r="Q255" s="114">
        <f t="shared" si="37"/>
        <v>0.24994236738181</v>
      </c>
      <c r="R255" s="120">
        <f t="shared" si="42"/>
        <v>47.2918167843684</v>
      </c>
      <c r="S255" s="120">
        <f t="shared" si="41"/>
        <v>43.9585894571981</v>
      </c>
      <c r="T255" s="120">
        <f t="shared" si="38"/>
        <v>-6.71926460449656</v>
      </c>
      <c r="U255" s="120">
        <f t="shared" si="39"/>
        <v>74.554511659873</v>
      </c>
      <c r="V255" s="120">
        <f t="shared" si="40"/>
        <v>43.9503326675983</v>
      </c>
    </row>
    <row r="256" spans="1:22">
      <c r="A256" s="106" t="s">
        <v>97</v>
      </c>
      <c r="B256" s="106">
        <v>2016</v>
      </c>
      <c r="C256" s="107">
        <v>2733</v>
      </c>
      <c r="D256" s="110">
        <v>1.0647876454466</v>
      </c>
      <c r="E256" s="132">
        <v>1263.78</v>
      </c>
      <c r="F256" s="109">
        <v>872.97</v>
      </c>
      <c r="G256" s="106"/>
      <c r="H256" s="131">
        <v>289.591893</v>
      </c>
      <c r="I256" s="108">
        <v>267.88</v>
      </c>
      <c r="J256" s="108">
        <v>111.44</v>
      </c>
      <c r="K256" s="108">
        <v>134.01</v>
      </c>
      <c r="L256" s="108">
        <v>41.72</v>
      </c>
      <c r="M256" s="108">
        <f t="shared" si="35"/>
        <v>0.462414928649835</v>
      </c>
      <c r="N256" s="113">
        <f t="shared" si="36"/>
        <v>0.434279013874063</v>
      </c>
      <c r="O256" s="114">
        <f t="shared" si="33"/>
        <v>0.690761050182785</v>
      </c>
      <c r="P256" s="114">
        <f t="shared" si="34"/>
        <v>0.635817954797988</v>
      </c>
      <c r="Q256" s="114">
        <f t="shared" si="37"/>
        <v>0.229147393533685</v>
      </c>
      <c r="R256" s="120">
        <f t="shared" si="42"/>
        <v>34.3403165388585</v>
      </c>
      <c r="S256" s="120">
        <f t="shared" si="41"/>
        <v>22.588284114144</v>
      </c>
      <c r="T256" s="120">
        <f t="shared" si="38"/>
        <v>-11.1253591319481</v>
      </c>
      <c r="U256" s="120">
        <f t="shared" si="39"/>
        <v>77.1522306171094</v>
      </c>
      <c r="V256" s="120">
        <f t="shared" si="40"/>
        <v>31.72453389466</v>
      </c>
    </row>
    <row r="257" spans="1:22">
      <c r="A257" s="106" t="s">
        <v>98</v>
      </c>
      <c r="B257" s="106">
        <v>2016</v>
      </c>
      <c r="C257" s="107">
        <v>3799</v>
      </c>
      <c r="D257" s="110">
        <v>0.932909097085446</v>
      </c>
      <c r="E257" s="132">
        <v>1148.41</v>
      </c>
      <c r="F257" s="109">
        <v>827.85</v>
      </c>
      <c r="G257" s="106"/>
      <c r="H257" s="131">
        <v>208.558798</v>
      </c>
      <c r="I257" s="108">
        <v>226.73</v>
      </c>
      <c r="J257" s="108">
        <v>135.31</v>
      </c>
      <c r="K257" s="108">
        <v>94.6</v>
      </c>
      <c r="L257" s="108">
        <v>37.28</v>
      </c>
      <c r="M257" s="108">
        <f t="shared" si="35"/>
        <v>0.302292708607528</v>
      </c>
      <c r="N257" s="113">
        <f t="shared" si="36"/>
        <v>0.324032330215171</v>
      </c>
      <c r="O257" s="114">
        <f t="shared" si="33"/>
        <v>0.720866241150808</v>
      </c>
      <c r="P257" s="114">
        <f t="shared" si="34"/>
        <v>0.596629824243522</v>
      </c>
      <c r="Q257" s="114">
        <f t="shared" si="37"/>
        <v>0.181606567340932</v>
      </c>
      <c r="R257" s="120">
        <f t="shared" si="42"/>
        <v>23.4974767638586</v>
      </c>
      <c r="S257" s="120">
        <f t="shared" si="41"/>
        <v>31.043399079075</v>
      </c>
      <c r="T257" s="120">
        <f t="shared" si="38"/>
        <v>-29.4169286006366</v>
      </c>
      <c r="U257" s="120">
        <f t="shared" si="39"/>
        <v>83.0910553708958</v>
      </c>
      <c r="V257" s="120">
        <f t="shared" si="40"/>
        <v>25.6745785511561</v>
      </c>
    </row>
    <row r="258" spans="1:22">
      <c r="A258" s="106" t="s">
        <v>99</v>
      </c>
      <c r="B258" s="106">
        <v>2016</v>
      </c>
      <c r="C258" s="107">
        <v>2420</v>
      </c>
      <c r="D258" s="110">
        <v>1.09556214366215</v>
      </c>
      <c r="E258" s="132">
        <v>6406.13</v>
      </c>
      <c r="F258" s="109">
        <v>5625.9</v>
      </c>
      <c r="G258" s="106">
        <v>2085.6</v>
      </c>
      <c r="H258" s="131">
        <v>1541.502064</v>
      </c>
      <c r="I258" s="108">
        <v>1614.48</v>
      </c>
      <c r="J258" s="108">
        <v>845.96</v>
      </c>
      <c r="K258" s="108">
        <v>1336.89</v>
      </c>
      <c r="L258" s="108">
        <v>593.08</v>
      </c>
      <c r="M258" s="108">
        <f t="shared" si="35"/>
        <v>2.64716115702479</v>
      </c>
      <c r="N258" s="113">
        <f t="shared" si="36"/>
        <v>2.4162583312491</v>
      </c>
      <c r="O258" s="114">
        <f t="shared" ref="O258:O311" si="43">F258/E258</f>
        <v>0.878205718585168</v>
      </c>
      <c r="P258" s="114">
        <f t="shared" ref="P258:P311" si="44">(I258+K258+L258+J258)/F258</f>
        <v>0.780392470538047</v>
      </c>
      <c r="Q258" s="114">
        <f t="shared" si="37"/>
        <v>0.240629219825386</v>
      </c>
      <c r="R258" s="120">
        <f t="shared" si="42"/>
        <v>229.269392520435</v>
      </c>
      <c r="S258" s="120">
        <f t="shared" si="41"/>
        <v>75.2325680380988</v>
      </c>
      <c r="T258" s="120">
        <f t="shared" si="38"/>
        <v>56.356675878265</v>
      </c>
      <c r="U258" s="120">
        <f t="shared" si="39"/>
        <v>75.7179149002692</v>
      </c>
      <c r="V258" s="120">
        <f t="shared" si="40"/>
        <v>165.815608197734</v>
      </c>
    </row>
    <row r="259" spans="1:22">
      <c r="A259" s="106" t="s">
        <v>100</v>
      </c>
      <c r="B259" s="106">
        <v>2016</v>
      </c>
      <c r="C259" s="107">
        <v>7999</v>
      </c>
      <c r="D259" s="110">
        <v>1.1579155940303</v>
      </c>
      <c r="E259" s="132">
        <v>8121.23</v>
      </c>
      <c r="F259" s="109">
        <v>6531.83</v>
      </c>
      <c r="G259" s="106">
        <v>5430.73</v>
      </c>
      <c r="H259" s="131">
        <v>6343.596006</v>
      </c>
      <c r="I259" s="108">
        <v>1974.58</v>
      </c>
      <c r="J259" s="108">
        <v>1325.14</v>
      </c>
      <c r="K259" s="108">
        <v>978.81</v>
      </c>
      <c r="L259" s="108">
        <v>382.37</v>
      </c>
      <c r="M259" s="108">
        <f t="shared" ref="M259:M322" si="45">E259/C259</f>
        <v>1.01528066008251</v>
      </c>
      <c r="N259" s="113">
        <f t="shared" ref="N259:N322" si="46">(E259/C259)/D259</f>
        <v>0.876817503207356</v>
      </c>
      <c r="O259" s="114">
        <f t="shared" si="43"/>
        <v>0.804290729359961</v>
      </c>
      <c r="P259" s="114">
        <f t="shared" si="44"/>
        <v>0.713567254506011</v>
      </c>
      <c r="Q259" s="114">
        <f t="shared" ref="Q259:Q311" si="47">H259/E259</f>
        <v>0.781112713960816</v>
      </c>
      <c r="R259" s="120">
        <f t="shared" si="42"/>
        <v>77.864291817405</v>
      </c>
      <c r="S259" s="120">
        <f t="shared" si="41"/>
        <v>54.4733663378154</v>
      </c>
      <c r="T259" s="120">
        <f t="shared" ref="T259:T322" si="48">(P259-$P$7)/($P$27-$P$7)*100</f>
        <v>25.1651374196693</v>
      </c>
      <c r="U259" s="120">
        <f t="shared" ref="U259:U322" si="49">($Q$22-Q259)/($Q$22-$Q$30)*100</f>
        <v>8.20043548225645</v>
      </c>
      <c r="V259" s="120">
        <f t="shared" si="40"/>
        <v>60.9498056481987</v>
      </c>
    </row>
    <row r="260" spans="1:22">
      <c r="A260" s="106" t="s">
        <v>101</v>
      </c>
      <c r="B260" s="106">
        <v>2016</v>
      </c>
      <c r="C260" s="107">
        <v>5590</v>
      </c>
      <c r="D260" s="110">
        <v>1.13434818776593</v>
      </c>
      <c r="E260" s="132">
        <v>5301.98</v>
      </c>
      <c r="F260" s="109">
        <v>4540.09</v>
      </c>
      <c r="G260" s="106"/>
      <c r="H260" s="131">
        <v>3619.007771</v>
      </c>
      <c r="I260" s="108">
        <v>1472.21</v>
      </c>
      <c r="J260" s="108">
        <v>678.78</v>
      </c>
      <c r="K260" s="108">
        <v>704.86</v>
      </c>
      <c r="L260" s="108">
        <v>317.1</v>
      </c>
      <c r="M260" s="108">
        <f t="shared" si="45"/>
        <v>0.948475849731664</v>
      </c>
      <c r="N260" s="113">
        <f t="shared" si="46"/>
        <v>0.83614172434979</v>
      </c>
      <c r="O260" s="114">
        <f t="shared" si="43"/>
        <v>0.856300853643356</v>
      </c>
      <c r="P260" s="114">
        <f t="shared" si="44"/>
        <v>0.698873810871591</v>
      </c>
      <c r="Q260" s="114">
        <f t="shared" si="47"/>
        <v>0.682576654570557</v>
      </c>
      <c r="R260" s="120">
        <f t="shared" si="42"/>
        <v>73.8638000271892</v>
      </c>
      <c r="S260" s="120">
        <f t="shared" si="41"/>
        <v>69.0805342718615</v>
      </c>
      <c r="T260" s="120">
        <f t="shared" si="48"/>
        <v>18.3067815560305</v>
      </c>
      <c r="U260" s="120">
        <f t="shared" si="49"/>
        <v>20.5096113109394</v>
      </c>
      <c r="V260" s="120">
        <f t="shared" si="40"/>
        <v>62.0160261573828</v>
      </c>
    </row>
    <row r="261" spans="1:22">
      <c r="A261" s="106" t="s">
        <v>102</v>
      </c>
      <c r="B261" s="106">
        <v>2016</v>
      </c>
      <c r="C261" s="107">
        <v>6196</v>
      </c>
      <c r="D261" s="110">
        <v>1.17589860631071</v>
      </c>
      <c r="E261" s="132">
        <v>2672.79</v>
      </c>
      <c r="F261" s="109">
        <v>1857.53</v>
      </c>
      <c r="G261" s="106"/>
      <c r="H261" s="131">
        <v>2406.31653</v>
      </c>
      <c r="I261" s="108">
        <v>530.34</v>
      </c>
      <c r="J261" s="108">
        <v>309.99</v>
      </c>
      <c r="K261" s="108">
        <v>233.24</v>
      </c>
      <c r="L261" s="108">
        <v>59.28</v>
      </c>
      <c r="M261" s="108">
        <f t="shared" si="45"/>
        <v>0.431373466752744</v>
      </c>
      <c r="N261" s="113">
        <f t="shared" si="46"/>
        <v>0.36684580153228</v>
      </c>
      <c r="O261" s="114">
        <f t="shared" si="43"/>
        <v>0.694977906981095</v>
      </c>
      <c r="P261" s="114">
        <f t="shared" si="44"/>
        <v>0.609869019612065</v>
      </c>
      <c r="Q261" s="114">
        <f t="shared" si="47"/>
        <v>0.900301381702266</v>
      </c>
      <c r="R261" s="120">
        <f t="shared" si="42"/>
        <v>27.7082121283734</v>
      </c>
      <c r="S261" s="120">
        <f t="shared" si="41"/>
        <v>23.7725984424679</v>
      </c>
      <c r="T261" s="120">
        <f t="shared" si="48"/>
        <v>-23.2373620235408</v>
      </c>
      <c r="U261" s="120">
        <f t="shared" si="49"/>
        <v>-6.68867493168206</v>
      </c>
      <c r="V261" s="120">
        <f t="shared" si="40"/>
        <v>18.3868432699953</v>
      </c>
    </row>
    <row r="262" spans="1:22">
      <c r="A262" s="106" t="s">
        <v>103</v>
      </c>
      <c r="B262" s="106">
        <v>2016</v>
      </c>
      <c r="C262" s="107">
        <v>3874</v>
      </c>
      <c r="D262" s="110">
        <v>1.15414151440504</v>
      </c>
      <c r="E262" s="132">
        <v>2654.83</v>
      </c>
      <c r="F262" s="109">
        <v>1962.72</v>
      </c>
      <c r="G262" s="106"/>
      <c r="H262" s="131">
        <v>1389.329361</v>
      </c>
      <c r="I262" s="108">
        <v>545.68</v>
      </c>
      <c r="J262" s="108">
        <v>298.27</v>
      </c>
      <c r="K262" s="108">
        <v>350.02</v>
      </c>
      <c r="L262" s="108">
        <v>123.5</v>
      </c>
      <c r="M262" s="108">
        <f t="shared" si="45"/>
        <v>0.6852942694889</v>
      </c>
      <c r="N262" s="113">
        <f t="shared" si="46"/>
        <v>0.593769707558063</v>
      </c>
      <c r="O262" s="114">
        <f t="shared" si="43"/>
        <v>0.739301574865434</v>
      </c>
      <c r="P262" s="114">
        <f t="shared" si="44"/>
        <v>0.671247044917258</v>
      </c>
      <c r="Q262" s="114">
        <f t="shared" si="47"/>
        <v>0.523321403253692</v>
      </c>
      <c r="R262" s="120">
        <f t="shared" si="42"/>
        <v>50.0263397354365</v>
      </c>
      <c r="S262" s="120">
        <f t="shared" si="41"/>
        <v>36.2210066929775</v>
      </c>
      <c r="T262" s="120">
        <f t="shared" si="48"/>
        <v>5.4116293377706</v>
      </c>
      <c r="U262" s="120">
        <f t="shared" si="49"/>
        <v>40.4038602004393</v>
      </c>
      <c r="V262" s="120">
        <f t="shared" si="40"/>
        <v>41.8415541336784</v>
      </c>
    </row>
    <row r="263" spans="1:22">
      <c r="A263" s="106" t="s">
        <v>104</v>
      </c>
      <c r="B263" s="106">
        <v>2016</v>
      </c>
      <c r="C263" s="107">
        <v>4592</v>
      </c>
      <c r="D263" s="110">
        <v>1.14752432946046</v>
      </c>
      <c r="E263" s="132">
        <v>2151.47</v>
      </c>
      <c r="F263" s="109">
        <v>1471.1</v>
      </c>
      <c r="G263" s="106"/>
      <c r="H263" s="131">
        <v>966.583674</v>
      </c>
      <c r="I263" s="108">
        <v>378.81</v>
      </c>
      <c r="J263" s="108">
        <v>282.88</v>
      </c>
      <c r="K263" s="108">
        <v>166.26</v>
      </c>
      <c r="L263" s="108">
        <v>79.79</v>
      </c>
      <c r="M263" s="108">
        <f t="shared" si="45"/>
        <v>0.468525696864111</v>
      </c>
      <c r="N263" s="113">
        <f t="shared" si="46"/>
        <v>0.40829260420509</v>
      </c>
      <c r="O263" s="114">
        <f t="shared" si="43"/>
        <v>0.683765053660985</v>
      </c>
      <c r="P263" s="114">
        <f t="shared" si="44"/>
        <v>0.617048467133438</v>
      </c>
      <c r="Q263" s="114">
        <f t="shared" si="47"/>
        <v>0.449266628863056</v>
      </c>
      <c r="R263" s="120">
        <f t="shared" si="42"/>
        <v>31.7845346593783</v>
      </c>
      <c r="S263" s="120">
        <f t="shared" si="41"/>
        <v>20.6234417403188</v>
      </c>
      <c r="T263" s="120">
        <f t="shared" si="48"/>
        <v>-19.8862615442398</v>
      </c>
      <c r="U263" s="120">
        <f t="shared" si="49"/>
        <v>49.6548211640548</v>
      </c>
      <c r="V263" s="120">
        <f t="shared" ref="V263:V326" si="50">R263*0.6+S263*0.2+T263*0.1+U263*0.1</f>
        <v>26.1722651056722</v>
      </c>
    </row>
    <row r="264" spans="1:22">
      <c r="A264" s="106" t="s">
        <v>105</v>
      </c>
      <c r="B264" s="106">
        <v>2016</v>
      </c>
      <c r="C264" s="107">
        <v>9947</v>
      </c>
      <c r="D264" s="110">
        <v>1.03527731348154</v>
      </c>
      <c r="E264" s="132">
        <v>5680.18</v>
      </c>
      <c r="F264" s="109">
        <v>4212.59</v>
      </c>
      <c r="G264" s="106">
        <v>2409.15</v>
      </c>
      <c r="H264" s="131">
        <v>2459.831087</v>
      </c>
      <c r="I264" s="108">
        <v>1129.75</v>
      </c>
      <c r="J264" s="108">
        <v>650.45</v>
      </c>
      <c r="K264" s="108">
        <v>503.24</v>
      </c>
      <c r="L264" s="108">
        <v>143.15</v>
      </c>
      <c r="M264" s="108">
        <f t="shared" si="45"/>
        <v>0.571044536041017</v>
      </c>
      <c r="N264" s="113">
        <f t="shared" si="46"/>
        <v>0.551586061632751</v>
      </c>
      <c r="O264" s="114">
        <f t="shared" si="43"/>
        <v>0.741629666665493</v>
      </c>
      <c r="P264" s="114">
        <f t="shared" si="44"/>
        <v>0.576032796925407</v>
      </c>
      <c r="Q264" s="114">
        <f t="shared" si="47"/>
        <v>0.433055129767014</v>
      </c>
      <c r="R264" s="120">
        <f t="shared" si="42"/>
        <v>45.8775481463066</v>
      </c>
      <c r="S264" s="120">
        <f t="shared" si="41"/>
        <v>36.8748568492286</v>
      </c>
      <c r="T264" s="120">
        <f t="shared" si="48"/>
        <v>-39.030858908288</v>
      </c>
      <c r="U264" s="120">
        <f t="shared" si="49"/>
        <v>51.6799700694862</v>
      </c>
      <c r="V264" s="120">
        <f t="shared" si="50"/>
        <v>36.1664113737495</v>
      </c>
    </row>
    <row r="265" spans="1:22">
      <c r="A265" s="106" t="s">
        <v>106</v>
      </c>
      <c r="B265" s="106">
        <v>2016</v>
      </c>
      <c r="C265" s="107">
        <v>9532</v>
      </c>
      <c r="D265" s="110">
        <v>1.05153335542791</v>
      </c>
      <c r="E265" s="132">
        <v>3153.47</v>
      </c>
      <c r="F265" s="109">
        <v>2158.44</v>
      </c>
      <c r="G265" s="106"/>
      <c r="H265" s="131">
        <v>1558.122297</v>
      </c>
      <c r="I265" s="108">
        <v>550.61</v>
      </c>
      <c r="J265" s="108">
        <v>345.54</v>
      </c>
      <c r="K265" s="108">
        <v>297.31</v>
      </c>
      <c r="L265" s="108">
        <v>71.75</v>
      </c>
      <c r="M265" s="108">
        <f t="shared" si="45"/>
        <v>0.330829836340747</v>
      </c>
      <c r="N265" s="113">
        <f t="shared" si="46"/>
        <v>0.314616587893324</v>
      </c>
      <c r="O265" s="114">
        <f t="shared" si="43"/>
        <v>0.684465049612015</v>
      </c>
      <c r="P265" s="114">
        <f t="shared" si="44"/>
        <v>0.586168714441912</v>
      </c>
      <c r="Q265" s="114">
        <f t="shared" si="47"/>
        <v>0.494097707287528</v>
      </c>
      <c r="R265" s="120">
        <f t="shared" si="42"/>
        <v>22.5714318074919</v>
      </c>
      <c r="S265" s="120">
        <f t="shared" si="41"/>
        <v>20.820037279182</v>
      </c>
      <c r="T265" s="120">
        <f t="shared" si="48"/>
        <v>-34.2997876181084</v>
      </c>
      <c r="U265" s="120">
        <f t="shared" si="49"/>
        <v>44.0544995119506</v>
      </c>
      <c r="V265" s="120">
        <f t="shared" si="50"/>
        <v>18.6823377297158</v>
      </c>
    </row>
    <row r="266" spans="1:22">
      <c r="A266" s="106" t="s">
        <v>107</v>
      </c>
      <c r="B266" s="106">
        <v>2016</v>
      </c>
      <c r="C266" s="107">
        <v>5885</v>
      </c>
      <c r="D266" s="110">
        <v>1.22878997222337</v>
      </c>
      <c r="E266" s="132">
        <v>3102.06</v>
      </c>
      <c r="F266" s="109">
        <v>2122.93</v>
      </c>
      <c r="G266" s="106">
        <v>1603</v>
      </c>
      <c r="H266" s="131">
        <v>1425.420748</v>
      </c>
      <c r="I266" s="108">
        <v>563.33</v>
      </c>
      <c r="J266" s="108">
        <v>374.23</v>
      </c>
      <c r="K266" s="108">
        <v>299.12</v>
      </c>
      <c r="L266" s="108">
        <v>92.98</v>
      </c>
      <c r="M266" s="108">
        <f t="shared" si="45"/>
        <v>0.527112999150382</v>
      </c>
      <c r="N266" s="113">
        <f t="shared" si="46"/>
        <v>0.428969157517314</v>
      </c>
      <c r="O266" s="114">
        <f t="shared" si="43"/>
        <v>0.684361359870538</v>
      </c>
      <c r="P266" s="114">
        <f t="shared" si="44"/>
        <v>0.626332474457472</v>
      </c>
      <c r="Q266" s="114">
        <f t="shared" si="47"/>
        <v>0.459507794175483</v>
      </c>
      <c r="R266" s="120">
        <f t="shared" si="42"/>
        <v>33.8180883883715</v>
      </c>
      <c r="S266" s="120">
        <f t="shared" si="41"/>
        <v>20.7909157670214</v>
      </c>
      <c r="T266" s="120">
        <f t="shared" si="48"/>
        <v>-15.5528304131131</v>
      </c>
      <c r="U266" s="120">
        <f t="shared" si="49"/>
        <v>48.3754894625302</v>
      </c>
      <c r="V266" s="120">
        <f t="shared" si="50"/>
        <v>27.7313020913689</v>
      </c>
    </row>
    <row r="267" spans="1:22">
      <c r="A267" s="106" t="s">
        <v>108</v>
      </c>
      <c r="B267" s="106">
        <v>2016</v>
      </c>
      <c r="C267" s="107">
        <v>6822</v>
      </c>
      <c r="D267" s="110">
        <v>1.18152793364077</v>
      </c>
      <c r="E267" s="132">
        <v>2697.88</v>
      </c>
      <c r="F267" s="109">
        <v>1551.33</v>
      </c>
      <c r="G267" s="106">
        <v>757.5</v>
      </c>
      <c r="H267" s="131">
        <v>1065.030284</v>
      </c>
      <c r="I267" s="108">
        <v>432.61</v>
      </c>
      <c r="J267" s="108">
        <v>252.71</v>
      </c>
      <c r="K267" s="108">
        <v>172.31</v>
      </c>
      <c r="L267" s="108">
        <v>74.62</v>
      </c>
      <c r="M267" s="108">
        <f t="shared" si="45"/>
        <v>0.395467604807974</v>
      </c>
      <c r="N267" s="113">
        <f t="shared" si="46"/>
        <v>0.334708637475355</v>
      </c>
      <c r="O267" s="114">
        <f t="shared" si="43"/>
        <v>0.575018162409003</v>
      </c>
      <c r="P267" s="114">
        <f t="shared" si="44"/>
        <v>0.600935971069985</v>
      </c>
      <c r="Q267" s="114">
        <f t="shared" si="47"/>
        <v>0.394765624861002</v>
      </c>
      <c r="R267" s="120">
        <f t="shared" si="42"/>
        <v>24.5474991787642</v>
      </c>
      <c r="S267" s="120">
        <f t="shared" si="41"/>
        <v>-9.91838304302112</v>
      </c>
      <c r="T267" s="120">
        <f t="shared" si="48"/>
        <v>-27.40697857995</v>
      </c>
      <c r="U267" s="120">
        <f t="shared" si="49"/>
        <v>56.4631149526671</v>
      </c>
      <c r="V267" s="120">
        <f t="shared" si="50"/>
        <v>15.650436535926</v>
      </c>
    </row>
    <row r="268" spans="1:22">
      <c r="A268" s="106" t="s">
        <v>109</v>
      </c>
      <c r="B268" s="106">
        <v>2016</v>
      </c>
      <c r="C268" s="107">
        <v>10999</v>
      </c>
      <c r="D268" s="110">
        <v>1.10261476673508</v>
      </c>
      <c r="E268" s="132">
        <v>10390.35</v>
      </c>
      <c r="F268" s="109">
        <v>8098.63</v>
      </c>
      <c r="G268" s="106">
        <v>3383.6</v>
      </c>
      <c r="H268" s="131">
        <v>3391.583348</v>
      </c>
      <c r="I268" s="108">
        <v>2579.49</v>
      </c>
      <c r="J268" s="108">
        <v>1036.42</v>
      </c>
      <c r="K268" s="108">
        <v>1492.07</v>
      </c>
      <c r="L268" s="108">
        <v>638.11</v>
      </c>
      <c r="M268" s="108">
        <f t="shared" si="45"/>
        <v>0.944663151195563</v>
      </c>
      <c r="N268" s="113">
        <f t="shared" si="46"/>
        <v>0.856748140597443</v>
      </c>
      <c r="O268" s="114">
        <f t="shared" si="43"/>
        <v>0.779437651282199</v>
      </c>
      <c r="P268" s="114">
        <f t="shared" si="44"/>
        <v>0.709513831351722</v>
      </c>
      <c r="Q268" s="114">
        <f t="shared" si="47"/>
        <v>0.326416660458984</v>
      </c>
      <c r="R268" s="120">
        <f t="shared" si="42"/>
        <v>75.8904557259817</v>
      </c>
      <c r="S268" s="120">
        <f t="shared" si="41"/>
        <v>47.4933198533708</v>
      </c>
      <c r="T268" s="120">
        <f t="shared" si="48"/>
        <v>23.2731494589366</v>
      </c>
      <c r="U268" s="120">
        <f t="shared" si="49"/>
        <v>65.0013031625358</v>
      </c>
      <c r="V268" s="120">
        <f t="shared" si="50"/>
        <v>63.8603826684104</v>
      </c>
    </row>
    <row r="269" spans="1:22">
      <c r="A269" s="106" t="s">
        <v>110</v>
      </c>
      <c r="B269" s="106">
        <v>2016</v>
      </c>
      <c r="C269" s="107">
        <v>4838</v>
      </c>
      <c r="D269" s="110">
        <v>1.15709508612439</v>
      </c>
      <c r="E269" s="132">
        <v>1556.27</v>
      </c>
      <c r="F269" s="109">
        <v>1036.22</v>
      </c>
      <c r="G269" s="106"/>
      <c r="H269" s="131">
        <v>686.007131</v>
      </c>
      <c r="I269" s="108">
        <v>285.46</v>
      </c>
      <c r="J269" s="108">
        <v>156</v>
      </c>
      <c r="K269" s="108">
        <v>117.03</v>
      </c>
      <c r="L269" s="108">
        <v>40.16</v>
      </c>
      <c r="M269" s="108">
        <f t="shared" si="45"/>
        <v>0.321676312525837</v>
      </c>
      <c r="N269" s="113">
        <f t="shared" si="46"/>
        <v>0.278003352000456</v>
      </c>
      <c r="O269" s="114">
        <f t="shared" si="43"/>
        <v>0.6658356197832</v>
      </c>
      <c r="P269" s="114">
        <f t="shared" si="44"/>
        <v>0.577724807473316</v>
      </c>
      <c r="Q269" s="114">
        <f t="shared" si="47"/>
        <v>0.440802130093107</v>
      </c>
      <c r="R269" s="120">
        <f t="shared" si="42"/>
        <v>18.9704940082294</v>
      </c>
      <c r="S269" s="120">
        <f t="shared" si="41"/>
        <v>15.5879173068805</v>
      </c>
      <c r="T269" s="120">
        <f t="shared" si="48"/>
        <v>-38.241090985171</v>
      </c>
      <c r="U269" s="120">
        <f t="shared" si="49"/>
        <v>50.7122107563087</v>
      </c>
      <c r="V269" s="120">
        <f t="shared" si="50"/>
        <v>15.7469918434275</v>
      </c>
    </row>
    <row r="270" spans="1:22">
      <c r="A270" s="106" t="s">
        <v>111</v>
      </c>
      <c r="B270" s="106">
        <v>2016</v>
      </c>
      <c r="C270" s="107">
        <v>917</v>
      </c>
      <c r="D270" s="110">
        <v>1.23257434871297</v>
      </c>
      <c r="E270" s="132">
        <v>637.51</v>
      </c>
      <c r="F270" s="109">
        <v>504.56</v>
      </c>
      <c r="G270" s="106"/>
      <c r="H270" s="131">
        <v>258.625923</v>
      </c>
      <c r="I270" s="108">
        <v>121.55</v>
      </c>
      <c r="J270" s="108">
        <v>91.08</v>
      </c>
      <c r="K270" s="108">
        <v>65.16</v>
      </c>
      <c r="L270" s="108">
        <v>21.47</v>
      </c>
      <c r="M270" s="108">
        <f t="shared" si="45"/>
        <v>0.695212649945474</v>
      </c>
      <c r="N270" s="113">
        <f t="shared" si="46"/>
        <v>0.5640330343329</v>
      </c>
      <c r="O270" s="114">
        <f t="shared" si="43"/>
        <v>0.791454251698013</v>
      </c>
      <c r="P270" s="114">
        <f t="shared" si="44"/>
        <v>0.593110829237355</v>
      </c>
      <c r="Q270" s="114">
        <f t="shared" si="47"/>
        <v>0.405681358723785</v>
      </c>
      <c r="R270" s="120">
        <f t="shared" si="42"/>
        <v>47.1017167670071</v>
      </c>
      <c r="S270" s="120">
        <f t="shared" si="41"/>
        <v>50.8682108517789</v>
      </c>
      <c r="T270" s="120">
        <f t="shared" si="48"/>
        <v>-31.0594652744851</v>
      </c>
      <c r="U270" s="120">
        <f t="shared" si="49"/>
        <v>55.0995157967079</v>
      </c>
      <c r="V270" s="120">
        <f t="shared" si="50"/>
        <v>40.8386772827823</v>
      </c>
    </row>
    <row r="271" spans="1:22">
      <c r="A271" s="106" t="s">
        <v>112</v>
      </c>
      <c r="B271" s="106">
        <v>2016</v>
      </c>
      <c r="C271" s="107">
        <v>3048</v>
      </c>
      <c r="D271" s="110">
        <v>1.12466949694998</v>
      </c>
      <c r="E271" s="132">
        <v>2227.91</v>
      </c>
      <c r="F271" s="109">
        <v>1438.45</v>
      </c>
      <c r="G271" s="106">
        <v>1412.4</v>
      </c>
      <c r="H271" s="131">
        <v>1055.012339</v>
      </c>
      <c r="I271" s="108">
        <v>367.76</v>
      </c>
      <c r="J271" s="108">
        <v>215.75</v>
      </c>
      <c r="K271" s="108">
        <v>187.71</v>
      </c>
      <c r="L271" s="108">
        <v>58.54</v>
      </c>
      <c r="M271" s="108">
        <f t="shared" si="45"/>
        <v>0.730941601049869</v>
      </c>
      <c r="N271" s="113">
        <f t="shared" si="46"/>
        <v>0.649916800475276</v>
      </c>
      <c r="O271" s="114">
        <f t="shared" si="43"/>
        <v>0.645649958930118</v>
      </c>
      <c r="P271" s="114">
        <f t="shared" si="44"/>
        <v>0.576843129757725</v>
      </c>
      <c r="Q271" s="114">
        <f t="shared" si="47"/>
        <v>0.473543517915894</v>
      </c>
      <c r="R271" s="120">
        <f t="shared" si="42"/>
        <v>55.5484462707859</v>
      </c>
      <c r="S271" s="120">
        <f t="shared" si="41"/>
        <v>9.91872612529365</v>
      </c>
      <c r="T271" s="120">
        <f t="shared" si="48"/>
        <v>-38.652625522684</v>
      </c>
      <c r="U271" s="120">
        <f t="shared" si="49"/>
        <v>46.6221395470512</v>
      </c>
      <c r="V271" s="120">
        <f t="shared" si="50"/>
        <v>36.109764389967</v>
      </c>
    </row>
    <row r="272" spans="1:22">
      <c r="A272" s="106" t="s">
        <v>113</v>
      </c>
      <c r="B272" s="106">
        <v>2016</v>
      </c>
      <c r="C272" s="107">
        <v>8262</v>
      </c>
      <c r="D272" s="110">
        <v>1.10321204144393</v>
      </c>
      <c r="E272" s="132">
        <v>3388.85</v>
      </c>
      <c r="F272" s="109">
        <v>2329.23</v>
      </c>
      <c r="G272" s="106">
        <v>1412.07</v>
      </c>
      <c r="H272" s="131">
        <v>1353.031159</v>
      </c>
      <c r="I272" s="108">
        <v>638.3</v>
      </c>
      <c r="J272" s="108">
        <v>436.3</v>
      </c>
      <c r="K272" s="108">
        <v>299.48</v>
      </c>
      <c r="L272" s="108">
        <v>128.4</v>
      </c>
      <c r="M272" s="108">
        <f t="shared" si="45"/>
        <v>0.41017308157831</v>
      </c>
      <c r="N272" s="113">
        <f t="shared" si="46"/>
        <v>0.37179895266685</v>
      </c>
      <c r="O272" s="114">
        <f t="shared" si="43"/>
        <v>0.687321657789516</v>
      </c>
      <c r="P272" s="114">
        <f t="shared" si="44"/>
        <v>0.64505437419233</v>
      </c>
      <c r="Q272" s="114">
        <f t="shared" si="47"/>
        <v>0.399259677766794</v>
      </c>
      <c r="R272" s="120">
        <f t="shared" si="42"/>
        <v>28.195358066474</v>
      </c>
      <c r="S272" s="120">
        <f t="shared" si="41"/>
        <v>21.6223225254768</v>
      </c>
      <c r="T272" s="120">
        <f t="shared" si="48"/>
        <v>-6.81414028575387</v>
      </c>
      <c r="U272" s="120">
        <f t="shared" si="49"/>
        <v>55.9017155244466</v>
      </c>
      <c r="V272" s="120">
        <f t="shared" si="50"/>
        <v>26.150436868849</v>
      </c>
    </row>
    <row r="273" spans="1:22">
      <c r="A273" s="106" t="s">
        <v>114</v>
      </c>
      <c r="B273" s="106">
        <v>2016</v>
      </c>
      <c r="C273" s="107">
        <v>3555</v>
      </c>
      <c r="D273" s="110">
        <v>1.32102735020477</v>
      </c>
      <c r="E273" s="132">
        <v>1561.34</v>
      </c>
      <c r="F273" s="109">
        <v>1120.44</v>
      </c>
      <c r="G273" s="106">
        <v>647.1</v>
      </c>
      <c r="H273" s="131">
        <v>497.34263</v>
      </c>
      <c r="I273" s="108">
        <v>256.28</v>
      </c>
      <c r="J273" s="108">
        <v>179.92</v>
      </c>
      <c r="K273" s="108">
        <v>127.12</v>
      </c>
      <c r="L273" s="108">
        <v>35.08</v>
      </c>
      <c r="M273" s="108">
        <f t="shared" si="45"/>
        <v>0.439195499296765</v>
      </c>
      <c r="N273" s="113">
        <f t="shared" si="46"/>
        <v>0.332465106970485</v>
      </c>
      <c r="O273" s="114">
        <f t="shared" si="43"/>
        <v>0.717614356898562</v>
      </c>
      <c r="P273" s="114">
        <f t="shared" si="44"/>
        <v>0.534075898754061</v>
      </c>
      <c r="Q273" s="114">
        <f t="shared" si="47"/>
        <v>0.318535764151306</v>
      </c>
      <c r="R273" s="120">
        <f t="shared" si="42"/>
        <v>24.3268463574068</v>
      </c>
      <c r="S273" s="120">
        <f t="shared" si="41"/>
        <v>30.130099600769</v>
      </c>
      <c r="T273" s="120">
        <f t="shared" si="48"/>
        <v>-58.6147866622596</v>
      </c>
      <c r="U273" s="120">
        <f t="shared" si="49"/>
        <v>65.985788831428</v>
      </c>
      <c r="V273" s="120">
        <f t="shared" si="50"/>
        <v>21.3592279515147</v>
      </c>
    </row>
    <row r="274" spans="1:22">
      <c r="A274" s="106" t="s">
        <v>115</v>
      </c>
      <c r="B274" s="106">
        <v>2016</v>
      </c>
      <c r="C274" s="107">
        <v>4771</v>
      </c>
      <c r="D274" s="110">
        <v>1.12184551840186</v>
      </c>
      <c r="E274" s="132">
        <v>1812.29</v>
      </c>
      <c r="F274" s="109">
        <v>1173.52</v>
      </c>
      <c r="G274" s="131">
        <v>360.64</v>
      </c>
      <c r="H274" s="131">
        <v>385.700788</v>
      </c>
      <c r="I274" s="108">
        <v>369.93</v>
      </c>
      <c r="J274" s="108">
        <v>167.23</v>
      </c>
      <c r="K274" s="108">
        <v>148.76</v>
      </c>
      <c r="L274" s="108">
        <v>52.54</v>
      </c>
      <c r="M274" s="108">
        <f t="shared" si="45"/>
        <v>0.379855376231398</v>
      </c>
      <c r="N274" s="113">
        <f t="shared" si="46"/>
        <v>0.33859864838835</v>
      </c>
      <c r="O274" s="114">
        <f t="shared" si="43"/>
        <v>0.647534335012608</v>
      </c>
      <c r="P274" s="114">
        <f t="shared" si="44"/>
        <v>0.629269207171586</v>
      </c>
      <c r="Q274" s="114">
        <f t="shared" si="47"/>
        <v>0.212825093114237</v>
      </c>
      <c r="R274" s="120">
        <f t="shared" si="42"/>
        <v>24.9300845196812</v>
      </c>
      <c r="S274" s="120">
        <f t="shared" si="41"/>
        <v>10.4479576598666</v>
      </c>
      <c r="T274" s="120">
        <f t="shared" si="48"/>
        <v>-14.1820722347779</v>
      </c>
      <c r="U274" s="120">
        <f t="shared" si="49"/>
        <v>79.1912208815346</v>
      </c>
      <c r="V274" s="120">
        <f t="shared" si="50"/>
        <v>23.5485571084577</v>
      </c>
    </row>
    <row r="275" spans="1:22">
      <c r="A275" s="106" t="s">
        <v>116</v>
      </c>
      <c r="B275" s="106">
        <v>2016</v>
      </c>
      <c r="C275" s="107">
        <v>331</v>
      </c>
      <c r="D275" s="110">
        <v>1.20789837442388</v>
      </c>
      <c r="E275" s="132">
        <v>155.99</v>
      </c>
      <c r="F275" s="109">
        <v>99.05</v>
      </c>
      <c r="G275" s="131">
        <v>49.42</v>
      </c>
      <c r="H275" s="131">
        <v>30.61812</v>
      </c>
      <c r="I275" s="108">
        <v>48.77</v>
      </c>
      <c r="J275" s="108">
        <v>15.74</v>
      </c>
      <c r="K275" s="108">
        <v>4.64</v>
      </c>
      <c r="L275" s="108">
        <v>13</v>
      </c>
      <c r="M275" s="108">
        <f t="shared" si="45"/>
        <v>0.471268882175227</v>
      </c>
      <c r="N275" s="113">
        <f t="shared" si="46"/>
        <v>0.390156069545175</v>
      </c>
      <c r="O275" s="114">
        <f t="shared" si="43"/>
        <v>0.634976601064171</v>
      </c>
      <c r="P275" s="114">
        <f t="shared" si="44"/>
        <v>0.829379101463907</v>
      </c>
      <c r="Q275" s="114">
        <f t="shared" si="47"/>
        <v>0.196282582216809</v>
      </c>
      <c r="R275" s="120">
        <f t="shared" si="42"/>
        <v>30.0007935719852</v>
      </c>
      <c r="S275" s="120">
        <f t="shared" ref="S275:S338" si="51">(O275-$O$27)/($O$2-$O$27)*100</f>
        <v>6.92108801317232</v>
      </c>
      <c r="T275" s="120">
        <f t="shared" si="48"/>
        <v>79.2218227974832</v>
      </c>
      <c r="U275" s="120">
        <f t="shared" si="49"/>
        <v>81.2577199534924</v>
      </c>
      <c r="V275" s="120">
        <f t="shared" si="50"/>
        <v>35.4326480209231</v>
      </c>
    </row>
    <row r="276" spans="1:22">
      <c r="A276" s="106" t="s">
        <v>117</v>
      </c>
      <c r="B276" s="106">
        <v>2016</v>
      </c>
      <c r="C276" s="107">
        <v>3813</v>
      </c>
      <c r="D276" s="110">
        <v>1.1206221951187</v>
      </c>
      <c r="E276" s="132">
        <v>1833.99</v>
      </c>
      <c r="F276" s="109">
        <v>1204.39</v>
      </c>
      <c r="G276" s="131">
        <v>417.13</v>
      </c>
      <c r="H276" s="131">
        <v>459.512868</v>
      </c>
      <c r="I276" s="108">
        <v>394.14</v>
      </c>
      <c r="J276" s="108">
        <v>202.92</v>
      </c>
      <c r="K276" s="108">
        <v>130.74</v>
      </c>
      <c r="L276" s="108">
        <v>58.85</v>
      </c>
      <c r="M276" s="108">
        <f t="shared" si="45"/>
        <v>0.480983477576711</v>
      </c>
      <c r="N276" s="113">
        <f t="shared" si="46"/>
        <v>0.429211093329955</v>
      </c>
      <c r="O276" s="114">
        <f t="shared" si="43"/>
        <v>0.656704780287788</v>
      </c>
      <c r="P276" s="114">
        <f t="shared" si="44"/>
        <v>0.653152218135322</v>
      </c>
      <c r="Q276" s="114">
        <f t="shared" si="47"/>
        <v>0.250553638787562</v>
      </c>
      <c r="R276" s="120">
        <f t="shared" si="42"/>
        <v>33.8418829476747</v>
      </c>
      <c r="S276" s="120">
        <f t="shared" si="51"/>
        <v>13.023499172412</v>
      </c>
      <c r="T276" s="120">
        <f t="shared" si="48"/>
        <v>-3.03436633547665</v>
      </c>
      <c r="U276" s="120">
        <f t="shared" si="49"/>
        <v>74.4781513176897</v>
      </c>
      <c r="V276" s="120">
        <f t="shared" si="50"/>
        <v>30.0542081013085</v>
      </c>
    </row>
    <row r="277" spans="1:22">
      <c r="A277" s="106" t="s">
        <v>118</v>
      </c>
      <c r="B277" s="106">
        <v>2016</v>
      </c>
      <c r="C277" s="107">
        <v>2610</v>
      </c>
      <c r="D277" s="110">
        <v>1.03709275495619</v>
      </c>
      <c r="E277" s="132">
        <v>786.97</v>
      </c>
      <c r="F277" s="109">
        <v>526</v>
      </c>
      <c r="G277" s="131">
        <v>281.38</v>
      </c>
      <c r="H277" s="131">
        <v>221.190583</v>
      </c>
      <c r="I277" s="108">
        <v>173.16</v>
      </c>
      <c r="J277" s="108">
        <v>110.64</v>
      </c>
      <c r="K277" s="108">
        <v>54.95</v>
      </c>
      <c r="L277" s="108">
        <v>20.55</v>
      </c>
      <c r="M277" s="108">
        <f t="shared" si="45"/>
        <v>0.301521072796935</v>
      </c>
      <c r="N277" s="113">
        <f t="shared" si="46"/>
        <v>0.29073684234702</v>
      </c>
      <c r="O277" s="114">
        <f t="shared" si="43"/>
        <v>0.668386342554354</v>
      </c>
      <c r="P277" s="114">
        <f t="shared" si="44"/>
        <v>0.683079847908745</v>
      </c>
      <c r="Q277" s="114">
        <f t="shared" si="47"/>
        <v>0.281066092735428</v>
      </c>
      <c r="R277" s="120">
        <f t="shared" si="42"/>
        <v>20.2228418433034</v>
      </c>
      <c r="S277" s="120">
        <f t="shared" si="51"/>
        <v>16.3042939044143</v>
      </c>
      <c r="T277" s="120">
        <f t="shared" si="48"/>
        <v>10.9347439866636</v>
      </c>
      <c r="U277" s="120">
        <f t="shared" si="49"/>
        <v>70.6665196882843</v>
      </c>
      <c r="V277" s="120">
        <f t="shared" si="50"/>
        <v>23.5546902543597</v>
      </c>
    </row>
    <row r="278" spans="1:22">
      <c r="A278" s="106" t="s">
        <v>119</v>
      </c>
      <c r="B278" s="106">
        <v>2016</v>
      </c>
      <c r="C278" s="107">
        <v>593</v>
      </c>
      <c r="D278" s="110">
        <v>1.1039155147759</v>
      </c>
      <c r="E278" s="132">
        <v>238.51</v>
      </c>
      <c r="F278" s="109">
        <v>176.48</v>
      </c>
      <c r="G278" s="131">
        <v>38.4</v>
      </c>
      <c r="H278" s="131">
        <v>35.505937</v>
      </c>
      <c r="I278" s="108">
        <v>46.82</v>
      </c>
      <c r="J278" s="108">
        <v>50.3</v>
      </c>
      <c r="K278" s="108">
        <v>17.07</v>
      </c>
      <c r="L278" s="108">
        <v>6.41</v>
      </c>
      <c r="M278" s="108">
        <f t="shared" si="45"/>
        <v>0.40220910623946</v>
      </c>
      <c r="N278" s="113">
        <f t="shared" si="46"/>
        <v>0.364347724853845</v>
      </c>
      <c r="O278" s="114">
        <f t="shared" si="43"/>
        <v>0.73992704708398</v>
      </c>
      <c r="P278" s="114">
        <f t="shared" si="44"/>
        <v>0.68336355394379</v>
      </c>
      <c r="Q278" s="114">
        <f t="shared" si="47"/>
        <v>0.148865611504759</v>
      </c>
      <c r="R278" s="120">
        <f t="shared" ref="R278:R341" si="52">(N278-$N$27)/($N$10-$N$27)*100</f>
        <v>27.462524509744</v>
      </c>
      <c r="S278" s="120">
        <f t="shared" si="51"/>
        <v>36.3966720631388</v>
      </c>
      <c r="T278" s="120">
        <f t="shared" si="48"/>
        <v>11.0671674673266</v>
      </c>
      <c r="U278" s="120">
        <f t="shared" si="49"/>
        <v>87.1810726161607</v>
      </c>
      <c r="V278" s="120">
        <f t="shared" si="50"/>
        <v>33.5816731268229</v>
      </c>
    </row>
    <row r="279" spans="1:22">
      <c r="A279" s="106" t="s">
        <v>120</v>
      </c>
      <c r="B279" s="106">
        <v>2016</v>
      </c>
      <c r="C279" s="107">
        <v>675</v>
      </c>
      <c r="D279" s="110">
        <v>1.19753011858714</v>
      </c>
      <c r="E279" s="132">
        <v>387.66</v>
      </c>
      <c r="F279" s="109">
        <v>246.55</v>
      </c>
      <c r="G279" s="131">
        <v>78.06</v>
      </c>
      <c r="H279" s="131">
        <v>87.288873</v>
      </c>
      <c r="I279" s="108">
        <v>84.04</v>
      </c>
      <c r="J279" s="108">
        <v>45.28</v>
      </c>
      <c r="K279" s="108">
        <v>24.47</v>
      </c>
      <c r="L279" s="108">
        <v>9.85</v>
      </c>
      <c r="M279" s="108">
        <f t="shared" si="45"/>
        <v>0.574311111111111</v>
      </c>
      <c r="N279" s="113">
        <f t="shared" si="46"/>
        <v>0.479579680040691</v>
      </c>
      <c r="O279" s="114">
        <f t="shared" si="43"/>
        <v>0.635995459939122</v>
      </c>
      <c r="P279" s="114">
        <f t="shared" si="44"/>
        <v>0.663719326708578</v>
      </c>
      <c r="Q279" s="114">
        <f t="shared" si="47"/>
        <v>0.225168634886241</v>
      </c>
      <c r="R279" s="120">
        <f t="shared" si="52"/>
        <v>38.7956692863865</v>
      </c>
      <c r="S279" s="120">
        <f t="shared" si="51"/>
        <v>7.20723696767993</v>
      </c>
      <c r="T279" s="120">
        <f t="shared" si="48"/>
        <v>1.89796898687954</v>
      </c>
      <c r="U279" s="120">
        <f t="shared" si="49"/>
        <v>77.6492592183579</v>
      </c>
      <c r="V279" s="120">
        <f t="shared" si="50"/>
        <v>32.6735717858916</v>
      </c>
    </row>
    <row r="280" spans="1:22">
      <c r="A280" s="106" t="s">
        <v>121</v>
      </c>
      <c r="B280" s="106">
        <v>2016</v>
      </c>
      <c r="C280" s="107">
        <v>2398</v>
      </c>
      <c r="D280" s="110">
        <v>1.07604503473669</v>
      </c>
      <c r="E280" s="132">
        <v>1298.95</v>
      </c>
      <c r="F280" s="109">
        <v>869.18</v>
      </c>
      <c r="G280" s="131">
        <v>225.89</v>
      </c>
      <c r="H280" s="131">
        <v>183.509266</v>
      </c>
      <c r="I280" s="108">
        <v>260.24</v>
      </c>
      <c r="J280" s="108">
        <v>115.47</v>
      </c>
      <c r="K280" s="108">
        <v>96.87</v>
      </c>
      <c r="L280" s="108">
        <v>61.23</v>
      </c>
      <c r="M280" s="108">
        <f t="shared" si="45"/>
        <v>0.541680567139283</v>
      </c>
      <c r="N280" s="113">
        <f t="shared" si="46"/>
        <v>0.503399532224813</v>
      </c>
      <c r="O280" s="114">
        <f t="shared" si="43"/>
        <v>0.669140459601986</v>
      </c>
      <c r="P280" s="114">
        <f t="shared" si="44"/>
        <v>0.614153570031524</v>
      </c>
      <c r="Q280" s="114">
        <f t="shared" si="47"/>
        <v>0.141275080642057</v>
      </c>
      <c r="R280" s="120">
        <f t="shared" si="52"/>
        <v>41.1383686957922</v>
      </c>
      <c r="S280" s="120">
        <f t="shared" si="51"/>
        <v>16.5160894828419</v>
      </c>
      <c r="T280" s="120">
        <f t="shared" si="48"/>
        <v>-21.2374924066245</v>
      </c>
      <c r="U280" s="120">
        <f t="shared" si="49"/>
        <v>88.1292856825264</v>
      </c>
      <c r="V280" s="120">
        <f t="shared" si="50"/>
        <v>34.6754184416339</v>
      </c>
    </row>
    <row r="281" spans="1:22">
      <c r="A281" s="106" t="s">
        <v>91</v>
      </c>
      <c r="B281" s="106">
        <v>2017</v>
      </c>
      <c r="C281" s="107">
        <v>2171</v>
      </c>
      <c r="D281" s="110">
        <v>1.26518176212528</v>
      </c>
      <c r="E281" s="132">
        <v>5430.79</v>
      </c>
      <c r="F281" s="132">
        <v>4676.68</v>
      </c>
      <c r="G281" s="109">
        <f>29457332/10000</f>
        <v>2945.7332</v>
      </c>
      <c r="H281" s="132">
        <v>2718.241324</v>
      </c>
      <c r="I281" s="108">
        <v>1671.9</v>
      </c>
      <c r="J281" s="108"/>
      <c r="K281" s="108">
        <v>1229.8</v>
      </c>
      <c r="L281" s="108">
        <v>643.2</v>
      </c>
      <c r="M281" s="108">
        <f t="shared" si="45"/>
        <v>2.50151543067711</v>
      </c>
      <c r="N281" s="113">
        <f t="shared" si="46"/>
        <v>1.9771984591961</v>
      </c>
      <c r="O281" s="114">
        <f t="shared" si="43"/>
        <v>0.861141749174614</v>
      </c>
      <c r="P281" s="114">
        <f t="shared" si="44"/>
        <v>0.757994987897397</v>
      </c>
      <c r="Q281" s="114">
        <f t="shared" si="47"/>
        <v>0.500524108647177</v>
      </c>
      <c r="R281" s="120">
        <f t="shared" si="52"/>
        <v>186.087541726335</v>
      </c>
      <c r="S281" s="120">
        <f t="shared" si="51"/>
        <v>70.4401113724844</v>
      </c>
      <c r="T281" s="120">
        <f t="shared" si="48"/>
        <v>45.9023596389183</v>
      </c>
      <c r="U281" s="120">
        <f t="shared" si="49"/>
        <v>43.2517101090549</v>
      </c>
      <c r="V281" s="120">
        <f t="shared" si="50"/>
        <v>134.655954285095</v>
      </c>
    </row>
    <row r="282" spans="1:22">
      <c r="A282" s="106" t="s">
        <v>92</v>
      </c>
      <c r="B282" s="106">
        <v>2017</v>
      </c>
      <c r="C282" s="107">
        <v>1557</v>
      </c>
      <c r="D282" s="110">
        <v>0.996736866927097</v>
      </c>
      <c r="E282" s="132">
        <v>2310.36</v>
      </c>
      <c r="F282" s="132">
        <v>1611.96</v>
      </c>
      <c r="G282" s="109">
        <f>12071877/10000</f>
        <v>1207.1877</v>
      </c>
      <c r="H282" s="132">
        <v>1123.190545</v>
      </c>
      <c r="I282" s="108">
        <v>654.54</v>
      </c>
      <c r="J282" s="108"/>
      <c r="K282" s="108">
        <v>310.14</v>
      </c>
      <c r="L282" s="108">
        <v>116.51</v>
      </c>
      <c r="M282" s="108">
        <f t="shared" si="45"/>
        <v>1.48385356454721</v>
      </c>
      <c r="N282" s="113">
        <f t="shared" si="46"/>
        <v>1.48871142804407</v>
      </c>
      <c r="O282" s="114">
        <f t="shared" si="43"/>
        <v>0.697709447878253</v>
      </c>
      <c r="P282" s="114">
        <f t="shared" si="44"/>
        <v>0.670730042929105</v>
      </c>
      <c r="Q282" s="114">
        <f t="shared" si="47"/>
        <v>0.486153908914628</v>
      </c>
      <c r="R282" s="120">
        <f t="shared" si="52"/>
        <v>138.044494668932</v>
      </c>
      <c r="S282" s="120">
        <f t="shared" si="51"/>
        <v>24.5397582436269</v>
      </c>
      <c r="T282" s="120">
        <f t="shared" si="48"/>
        <v>5.17031193763077</v>
      </c>
      <c r="U282" s="120">
        <f t="shared" si="49"/>
        <v>45.046842939572</v>
      </c>
      <c r="V282" s="120">
        <f t="shared" si="50"/>
        <v>92.7563639378048</v>
      </c>
    </row>
    <row r="283" spans="1:22">
      <c r="A283" s="106" t="s">
        <v>93</v>
      </c>
      <c r="B283" s="106">
        <v>2017</v>
      </c>
      <c r="C283" s="107">
        <v>7520</v>
      </c>
      <c r="D283" s="110">
        <v>1.00710492887818</v>
      </c>
      <c r="E283" s="132">
        <v>3233.83</v>
      </c>
      <c r="F283" s="132">
        <v>2199.35</v>
      </c>
      <c r="G283" s="109">
        <f>19298982/10000</f>
        <v>1929.8982</v>
      </c>
      <c r="H283" s="132">
        <v>2012.578964</v>
      </c>
      <c r="I283" s="108">
        <v>913.73</v>
      </c>
      <c r="J283" s="108"/>
      <c r="K283" s="108">
        <v>351.75</v>
      </c>
      <c r="L283" s="108">
        <v>92.29</v>
      </c>
      <c r="M283" s="108">
        <f t="shared" si="45"/>
        <v>0.430030585106383</v>
      </c>
      <c r="N283" s="113">
        <f t="shared" si="46"/>
        <v>0.426996803188518</v>
      </c>
      <c r="O283" s="114">
        <f t="shared" si="43"/>
        <v>0.680106870181797</v>
      </c>
      <c r="P283" s="114">
        <f t="shared" si="44"/>
        <v>0.617350580853434</v>
      </c>
      <c r="Q283" s="114">
        <f t="shared" si="47"/>
        <v>0.62235150394424</v>
      </c>
      <c r="R283" s="120">
        <f t="shared" si="52"/>
        <v>33.6241059368647</v>
      </c>
      <c r="S283" s="120">
        <f t="shared" si="51"/>
        <v>19.5960321513146</v>
      </c>
      <c r="T283" s="120">
        <f t="shared" si="48"/>
        <v>-19.7452460372848</v>
      </c>
      <c r="U283" s="120">
        <f t="shared" si="49"/>
        <v>28.0329684753678</v>
      </c>
      <c r="V283" s="120">
        <f t="shared" si="50"/>
        <v>24.92244223619</v>
      </c>
    </row>
    <row r="284" spans="1:22">
      <c r="A284" s="106" t="s">
        <v>94</v>
      </c>
      <c r="B284" s="106">
        <v>2017</v>
      </c>
      <c r="C284" s="107">
        <v>3702</v>
      </c>
      <c r="D284" s="110">
        <v>1.07818006848276</v>
      </c>
      <c r="E284" s="132">
        <v>1867</v>
      </c>
      <c r="F284" s="132">
        <v>1397.43</v>
      </c>
      <c r="G284" s="109"/>
      <c r="H284" s="132">
        <v>530.994284</v>
      </c>
      <c r="I284" s="108">
        <v>623.11</v>
      </c>
      <c r="J284" s="108"/>
      <c r="K284" s="108">
        <v>174.42</v>
      </c>
      <c r="L284" s="108">
        <v>47.9</v>
      </c>
      <c r="M284" s="108">
        <f t="shared" si="45"/>
        <v>0.504321988114533</v>
      </c>
      <c r="N284" s="113">
        <f t="shared" si="46"/>
        <v>0.467753024616961</v>
      </c>
      <c r="O284" s="114">
        <f t="shared" si="43"/>
        <v>0.748489555436529</v>
      </c>
      <c r="P284" s="114">
        <f t="shared" si="44"/>
        <v>0.604989158669844</v>
      </c>
      <c r="Q284" s="114">
        <f t="shared" si="47"/>
        <v>0.284410435993573</v>
      </c>
      <c r="R284" s="120">
        <f t="shared" si="52"/>
        <v>37.6325093111585</v>
      </c>
      <c r="S284" s="120">
        <f t="shared" si="51"/>
        <v>38.8014730353659</v>
      </c>
      <c r="T284" s="120">
        <f t="shared" si="48"/>
        <v>-25.5151005673105</v>
      </c>
      <c r="U284" s="120">
        <f t="shared" si="49"/>
        <v>70.2487425876908</v>
      </c>
      <c r="V284" s="120">
        <f t="shared" si="50"/>
        <v>34.8131643958063</v>
      </c>
    </row>
    <row r="285" spans="1:22">
      <c r="A285" s="106" t="s">
        <v>95</v>
      </c>
      <c r="B285" s="106">
        <v>2017</v>
      </c>
      <c r="C285" s="107">
        <v>2529</v>
      </c>
      <c r="D285" s="110">
        <v>0.783747856901969</v>
      </c>
      <c r="E285" s="132">
        <v>1703.21</v>
      </c>
      <c r="F285" s="132">
        <v>1286.91</v>
      </c>
      <c r="G285" s="109"/>
      <c r="H285" s="132">
        <v>297.438088</v>
      </c>
      <c r="I285" s="108">
        <v>513.76</v>
      </c>
      <c r="J285" s="108"/>
      <c r="K285" s="108">
        <v>128.82</v>
      </c>
      <c r="L285" s="108">
        <v>56.22</v>
      </c>
      <c r="M285" s="108">
        <f t="shared" si="45"/>
        <v>0.673471727955714</v>
      </c>
      <c r="N285" s="113">
        <f t="shared" si="46"/>
        <v>0.859296420430214</v>
      </c>
      <c r="O285" s="114">
        <f t="shared" si="43"/>
        <v>0.75557917109458</v>
      </c>
      <c r="P285" s="114">
        <f t="shared" si="44"/>
        <v>0.543006115423767</v>
      </c>
      <c r="Q285" s="114">
        <f t="shared" si="47"/>
        <v>0.174633831412451</v>
      </c>
      <c r="R285" s="120">
        <f t="shared" si="52"/>
        <v>76.141080860558</v>
      </c>
      <c r="S285" s="120">
        <f t="shared" si="51"/>
        <v>40.7926085677619</v>
      </c>
      <c r="T285" s="120">
        <f t="shared" si="48"/>
        <v>-54.4464919191015</v>
      </c>
      <c r="U285" s="120">
        <f t="shared" si="49"/>
        <v>83.9620931725063</v>
      </c>
      <c r="V285" s="120">
        <f t="shared" si="50"/>
        <v>56.7947303552276</v>
      </c>
    </row>
    <row r="286" spans="1:22">
      <c r="A286" s="106" t="s">
        <v>96</v>
      </c>
      <c r="B286" s="106">
        <v>2017</v>
      </c>
      <c r="C286" s="107">
        <v>4369</v>
      </c>
      <c r="D286" s="110">
        <v>0.896816229808969</v>
      </c>
      <c r="E286" s="132">
        <v>2392.77</v>
      </c>
      <c r="F286" s="132">
        <v>1812.42</v>
      </c>
      <c r="G286" s="109">
        <f>5796956/10000</f>
        <v>579.6956</v>
      </c>
      <c r="H286" s="132">
        <v>590.282713</v>
      </c>
      <c r="I286" s="108">
        <v>785.76</v>
      </c>
      <c r="J286" s="108"/>
      <c r="K286" s="108">
        <v>278.41</v>
      </c>
      <c r="L286" s="108">
        <v>90.41</v>
      </c>
      <c r="M286" s="108">
        <f t="shared" si="45"/>
        <v>0.547669947356374</v>
      </c>
      <c r="N286" s="113">
        <f t="shared" si="46"/>
        <v>0.610682466655441</v>
      </c>
      <c r="O286" s="114">
        <f t="shared" si="43"/>
        <v>0.757456838726664</v>
      </c>
      <c r="P286" s="114">
        <f t="shared" si="44"/>
        <v>0.637037772701692</v>
      </c>
      <c r="Q286" s="114">
        <f t="shared" si="47"/>
        <v>0.246694296986338</v>
      </c>
      <c r="R286" s="120">
        <f t="shared" si="52"/>
        <v>51.6897216255752</v>
      </c>
      <c r="S286" s="120">
        <f t="shared" si="51"/>
        <v>41.3199560179761</v>
      </c>
      <c r="T286" s="120">
        <f t="shared" si="48"/>
        <v>-10.5559932650633</v>
      </c>
      <c r="U286" s="120">
        <f t="shared" si="49"/>
        <v>74.9602623043499</v>
      </c>
      <c r="V286" s="120">
        <f t="shared" si="50"/>
        <v>45.718251082869</v>
      </c>
    </row>
    <row r="287" spans="1:22">
      <c r="A287" s="106" t="s">
        <v>97</v>
      </c>
      <c r="B287" s="106">
        <v>2017</v>
      </c>
      <c r="C287" s="107">
        <v>2717</v>
      </c>
      <c r="D287" s="110">
        <v>1.02267231247471</v>
      </c>
      <c r="E287" s="132">
        <v>1210.91</v>
      </c>
      <c r="F287" s="132">
        <v>854.03</v>
      </c>
      <c r="G287" s="109">
        <v>414.56</v>
      </c>
      <c r="H287" s="132">
        <v>360.2643</v>
      </c>
      <c r="I287" s="108">
        <v>371.4</v>
      </c>
      <c r="J287" s="108"/>
      <c r="K287" s="108">
        <v>144.61</v>
      </c>
      <c r="L287" s="108">
        <v>46.35</v>
      </c>
      <c r="M287" s="108">
        <f t="shared" si="45"/>
        <v>0.445679057784321</v>
      </c>
      <c r="N287" s="113">
        <f t="shared" si="46"/>
        <v>0.435798498060289</v>
      </c>
      <c r="O287" s="114">
        <f t="shared" si="43"/>
        <v>0.705279500540915</v>
      </c>
      <c r="P287" s="114">
        <f t="shared" si="44"/>
        <v>0.658478039413135</v>
      </c>
      <c r="Q287" s="114">
        <f t="shared" si="47"/>
        <v>0.297515339703198</v>
      </c>
      <c r="R287" s="120">
        <f t="shared" si="52"/>
        <v>34.4897588896403</v>
      </c>
      <c r="S287" s="120">
        <f t="shared" si="51"/>
        <v>26.6658256590896</v>
      </c>
      <c r="T287" s="120">
        <f t="shared" si="48"/>
        <v>-0.548470006598318</v>
      </c>
      <c r="U287" s="120">
        <f t="shared" si="49"/>
        <v>68.6116711949648</v>
      </c>
      <c r="V287" s="120">
        <f t="shared" si="50"/>
        <v>32.8333405844388</v>
      </c>
    </row>
    <row r="288" spans="1:22">
      <c r="A288" s="106" t="s">
        <v>98</v>
      </c>
      <c r="B288" s="106">
        <v>2017</v>
      </c>
      <c r="C288" s="107">
        <v>3789</v>
      </c>
      <c r="D288" s="110">
        <v>0.906232747180018</v>
      </c>
      <c r="E288" s="132">
        <v>1243.31</v>
      </c>
      <c r="F288" s="132">
        <v>901.91</v>
      </c>
      <c r="G288" s="109"/>
      <c r="H288" s="132">
        <v>281.672311</v>
      </c>
      <c r="I288" s="108">
        <v>357.74</v>
      </c>
      <c r="J288" s="108"/>
      <c r="K288" s="108">
        <v>102.38</v>
      </c>
      <c r="L288" s="108">
        <v>41.46</v>
      </c>
      <c r="M288" s="108">
        <f t="shared" si="45"/>
        <v>0.328136711533386</v>
      </c>
      <c r="N288" s="113">
        <f t="shared" si="46"/>
        <v>0.362088781887953</v>
      </c>
      <c r="O288" s="114">
        <f t="shared" si="43"/>
        <v>0.725410396441756</v>
      </c>
      <c r="P288" s="114">
        <f t="shared" si="44"/>
        <v>0.556130877803772</v>
      </c>
      <c r="Q288" s="114">
        <f t="shared" si="47"/>
        <v>0.226550346253147</v>
      </c>
      <c r="R288" s="120">
        <f t="shared" si="52"/>
        <v>27.2403558618796</v>
      </c>
      <c r="S288" s="120">
        <f t="shared" si="51"/>
        <v>32.3196359727148</v>
      </c>
      <c r="T288" s="120">
        <f t="shared" si="48"/>
        <v>-48.3203384272879</v>
      </c>
      <c r="U288" s="120">
        <f t="shared" si="49"/>
        <v>77.4766551152003</v>
      </c>
      <c r="V288" s="120">
        <f t="shared" si="50"/>
        <v>25.723772380462</v>
      </c>
    </row>
    <row r="289" spans="1:22">
      <c r="A289" s="106" t="s">
        <v>99</v>
      </c>
      <c r="B289" s="106">
        <v>2017</v>
      </c>
      <c r="C289" s="107">
        <v>2418</v>
      </c>
      <c r="D289" s="110">
        <v>1.11411114373914</v>
      </c>
      <c r="E289" s="132">
        <v>6642.26</v>
      </c>
      <c r="F289" s="132">
        <v>5865.51</v>
      </c>
      <c r="G289" s="109"/>
      <c r="H289" s="132">
        <v>1484.564366</v>
      </c>
      <c r="I289" s="108">
        <v>2460.39</v>
      </c>
      <c r="J289" s="108"/>
      <c r="K289" s="108">
        <v>1402.3</v>
      </c>
      <c r="L289" s="108">
        <v>692.46</v>
      </c>
      <c r="M289" s="108">
        <f t="shared" si="45"/>
        <v>2.74700578990902</v>
      </c>
      <c r="N289" s="113">
        <f t="shared" si="46"/>
        <v>2.46564788921293</v>
      </c>
      <c r="O289" s="114">
        <f t="shared" si="43"/>
        <v>0.883059380391614</v>
      </c>
      <c r="P289" s="114">
        <f t="shared" si="44"/>
        <v>0.776599136306988</v>
      </c>
      <c r="Q289" s="114">
        <f t="shared" si="47"/>
        <v>0.223502899013288</v>
      </c>
      <c r="R289" s="120">
        <f t="shared" si="52"/>
        <v>234.12689068534</v>
      </c>
      <c r="S289" s="120">
        <f t="shared" si="51"/>
        <v>76.595730577675</v>
      </c>
      <c r="T289" s="120">
        <f t="shared" si="48"/>
        <v>54.5860878041812</v>
      </c>
      <c r="U289" s="120">
        <f t="shared" si="49"/>
        <v>77.8573438106503</v>
      </c>
      <c r="V289" s="120">
        <f t="shared" si="50"/>
        <v>169.039623688222</v>
      </c>
    </row>
    <row r="290" spans="1:22">
      <c r="A290" s="106" t="s">
        <v>100</v>
      </c>
      <c r="B290" s="106">
        <v>2017</v>
      </c>
      <c r="C290" s="107">
        <v>8029</v>
      </c>
      <c r="D290" s="110">
        <v>1.19852520631541</v>
      </c>
      <c r="E290" s="132">
        <v>8171.53</v>
      </c>
      <c r="F290" s="132">
        <v>6484.33</v>
      </c>
      <c r="G290" s="109"/>
      <c r="H290" s="132">
        <v>7290.327014</v>
      </c>
      <c r="I290" s="108">
        <v>2864.23</v>
      </c>
      <c r="J290" s="108"/>
      <c r="K290" s="108">
        <v>1145.19</v>
      </c>
      <c r="L290" s="108">
        <v>386.82</v>
      </c>
      <c r="M290" s="108">
        <f t="shared" si="45"/>
        <v>1.0177518993648</v>
      </c>
      <c r="N290" s="113">
        <f t="shared" si="46"/>
        <v>0.849170208521226</v>
      </c>
      <c r="O290" s="114">
        <f t="shared" si="43"/>
        <v>0.79352703838816</v>
      </c>
      <c r="P290" s="114">
        <f t="shared" si="44"/>
        <v>0.677979066457136</v>
      </c>
      <c r="Q290" s="114">
        <f t="shared" si="47"/>
        <v>0.89216181229219</v>
      </c>
      <c r="R290" s="120">
        <f t="shared" si="52"/>
        <v>75.1451607148186</v>
      </c>
      <c r="S290" s="120">
        <f t="shared" si="51"/>
        <v>51.4503579566283</v>
      </c>
      <c r="T290" s="120">
        <f t="shared" si="48"/>
        <v>8.55388792268177</v>
      </c>
      <c r="U290" s="120">
        <f t="shared" si="49"/>
        <v>-5.6718756841946</v>
      </c>
      <c r="V290" s="120">
        <f t="shared" si="50"/>
        <v>55.6653692440655</v>
      </c>
    </row>
    <row r="291" spans="1:22">
      <c r="A291" s="106" t="s">
        <v>101</v>
      </c>
      <c r="B291" s="106">
        <v>2017</v>
      </c>
      <c r="C291" s="107">
        <v>5657</v>
      </c>
      <c r="D291" s="110">
        <v>1.15286080883904</v>
      </c>
      <c r="E291" s="132">
        <v>5804.38</v>
      </c>
      <c r="F291" s="132">
        <v>4940.74</v>
      </c>
      <c r="G291" s="109"/>
      <c r="H291" s="132">
        <v>6874.758112</v>
      </c>
      <c r="I291" s="108">
        <v>2201.37</v>
      </c>
      <c r="J291" s="108"/>
      <c r="K291" s="108">
        <v>822.19</v>
      </c>
      <c r="L291" s="108">
        <v>395.24</v>
      </c>
      <c r="M291" s="108">
        <f t="shared" si="45"/>
        <v>1.02605267809793</v>
      </c>
      <c r="N291" s="113">
        <f t="shared" si="46"/>
        <v>0.89000568865828</v>
      </c>
      <c r="O291" s="114">
        <f t="shared" si="43"/>
        <v>0.851208914647215</v>
      </c>
      <c r="P291" s="114">
        <f t="shared" si="44"/>
        <v>0.691961123232552</v>
      </c>
      <c r="Q291" s="114">
        <f t="shared" si="47"/>
        <v>1.18440868998928</v>
      </c>
      <c r="R291" s="120">
        <f t="shared" si="52"/>
        <v>79.1613592394945</v>
      </c>
      <c r="S291" s="120">
        <f t="shared" si="51"/>
        <v>67.6504510130468</v>
      </c>
      <c r="T291" s="120">
        <f t="shared" si="48"/>
        <v>15.0801947202774</v>
      </c>
      <c r="U291" s="120">
        <f t="shared" si="49"/>
        <v>-42.1795077654581</v>
      </c>
      <c r="V291" s="120">
        <f t="shared" si="50"/>
        <v>58.316974441788</v>
      </c>
    </row>
    <row r="292" spans="1:22">
      <c r="A292" s="106" t="s">
        <v>102</v>
      </c>
      <c r="B292" s="106">
        <v>2017</v>
      </c>
      <c r="C292" s="107">
        <v>6255</v>
      </c>
      <c r="D292" s="110">
        <v>1.19968685858812</v>
      </c>
      <c r="E292" s="132">
        <v>2812.45</v>
      </c>
      <c r="F292" s="132">
        <v>1970.68</v>
      </c>
      <c r="G292" s="109"/>
      <c r="H292" s="132">
        <v>2796.377344</v>
      </c>
      <c r="I292" s="108">
        <v>803.36</v>
      </c>
      <c r="J292" s="108"/>
      <c r="K292" s="108">
        <v>274.73</v>
      </c>
      <c r="L292" s="108">
        <v>79.41</v>
      </c>
      <c r="M292" s="108">
        <f t="shared" si="45"/>
        <v>0.449632294164668</v>
      </c>
      <c r="N292" s="113">
        <f t="shared" si="46"/>
        <v>0.374791380722323</v>
      </c>
      <c r="O292" s="114">
        <f t="shared" si="43"/>
        <v>0.700698679087628</v>
      </c>
      <c r="P292" s="114">
        <f t="shared" si="44"/>
        <v>0.587360707978972</v>
      </c>
      <c r="Q292" s="114">
        <f t="shared" si="47"/>
        <v>0.9942851762698</v>
      </c>
      <c r="R292" s="120">
        <f t="shared" si="52"/>
        <v>28.489665494751</v>
      </c>
      <c r="S292" s="120">
        <f t="shared" si="51"/>
        <v>25.3792909859661</v>
      </c>
      <c r="T292" s="120">
        <f t="shared" si="48"/>
        <v>-33.7434091361327</v>
      </c>
      <c r="U292" s="120">
        <f t="shared" si="49"/>
        <v>-18.4291794691809</v>
      </c>
      <c r="V292" s="120">
        <f t="shared" si="50"/>
        <v>16.9523986335125</v>
      </c>
    </row>
    <row r="293" spans="1:22">
      <c r="A293" s="106" t="s">
        <v>103</v>
      </c>
      <c r="B293" s="106">
        <v>2017</v>
      </c>
      <c r="C293" s="107">
        <v>3911</v>
      </c>
      <c r="D293" s="110">
        <v>1.19260221764853</v>
      </c>
      <c r="E293" s="132">
        <v>2809.03</v>
      </c>
      <c r="F293" s="132">
        <v>2052.64</v>
      </c>
      <c r="G293" s="109"/>
      <c r="H293" s="132">
        <v>1995.191528</v>
      </c>
      <c r="I293" s="108">
        <v>754.39</v>
      </c>
      <c r="J293" s="108"/>
      <c r="K293" s="108">
        <v>381.82</v>
      </c>
      <c r="L293" s="108">
        <v>150.55</v>
      </c>
      <c r="M293" s="108">
        <f t="shared" si="45"/>
        <v>0.718238302224495</v>
      </c>
      <c r="N293" s="113">
        <f t="shared" si="46"/>
        <v>0.602244647541118</v>
      </c>
      <c r="O293" s="114">
        <f t="shared" si="43"/>
        <v>0.730729112896623</v>
      </c>
      <c r="P293" s="114">
        <f t="shared" si="44"/>
        <v>0.62688050510562</v>
      </c>
      <c r="Q293" s="114">
        <f t="shared" si="47"/>
        <v>0.710277757090526</v>
      </c>
      <c r="R293" s="120">
        <f t="shared" si="52"/>
        <v>50.8598561124309</v>
      </c>
      <c r="S293" s="120">
        <f t="shared" si="51"/>
        <v>33.8134102237909</v>
      </c>
      <c r="T293" s="120">
        <f t="shared" si="48"/>
        <v>-15.297029982479</v>
      </c>
      <c r="U293" s="120">
        <f t="shared" si="49"/>
        <v>17.0491751652619</v>
      </c>
      <c r="V293" s="120">
        <f t="shared" si="50"/>
        <v>37.4538102304951</v>
      </c>
    </row>
    <row r="294" spans="1:22">
      <c r="A294" s="106" t="s">
        <v>104</v>
      </c>
      <c r="B294" s="106">
        <v>2017</v>
      </c>
      <c r="C294" s="107">
        <v>4622</v>
      </c>
      <c r="D294" s="110">
        <v>1.1406482756882</v>
      </c>
      <c r="E294" s="132">
        <v>2247.06</v>
      </c>
      <c r="F294" s="132">
        <v>1515.01</v>
      </c>
      <c r="G294" s="109"/>
      <c r="H294" s="132">
        <v>1581.690819</v>
      </c>
      <c r="I294" s="108">
        <v>615.72</v>
      </c>
      <c r="J294" s="108"/>
      <c r="K294" s="108">
        <v>182.23</v>
      </c>
      <c r="L294" s="108">
        <v>69.64</v>
      </c>
      <c r="M294" s="108">
        <f t="shared" si="45"/>
        <v>0.486166161834704</v>
      </c>
      <c r="N294" s="113">
        <f t="shared" si="46"/>
        <v>0.426219170446192</v>
      </c>
      <c r="O294" s="114">
        <f t="shared" si="43"/>
        <v>0.67421875695353</v>
      </c>
      <c r="P294" s="114">
        <f t="shared" si="44"/>
        <v>0.572662886713619</v>
      </c>
      <c r="Q294" s="114">
        <f t="shared" si="47"/>
        <v>0.703893451443219</v>
      </c>
      <c r="R294" s="120">
        <f t="shared" si="52"/>
        <v>33.5476252033949</v>
      </c>
      <c r="S294" s="120">
        <f t="shared" si="51"/>
        <v>17.942341453109</v>
      </c>
      <c r="T294" s="120">
        <f t="shared" si="48"/>
        <v>-40.6038083159279</v>
      </c>
      <c r="U294" s="120">
        <f t="shared" si="49"/>
        <v>17.8467059498604</v>
      </c>
      <c r="V294" s="120">
        <f t="shared" si="50"/>
        <v>21.441333176052</v>
      </c>
    </row>
    <row r="295" spans="1:22">
      <c r="A295" s="106" t="s">
        <v>105</v>
      </c>
      <c r="B295" s="106">
        <v>2017</v>
      </c>
      <c r="C295" s="107">
        <v>10006</v>
      </c>
      <c r="D295" s="110">
        <v>1.02926683693533</v>
      </c>
      <c r="E295" s="132">
        <v>6098.63</v>
      </c>
      <c r="F295" s="132">
        <v>4419.4</v>
      </c>
      <c r="G295" s="109"/>
      <c r="H295" s="132">
        <v>3361.589982</v>
      </c>
      <c r="I295" s="108">
        <v>1705.96</v>
      </c>
      <c r="J295" s="108"/>
      <c r="K295" s="108">
        <v>620.3</v>
      </c>
      <c r="L295" s="108">
        <v>186.73</v>
      </c>
      <c r="M295" s="108">
        <f t="shared" si="45"/>
        <v>0.609497301619029</v>
      </c>
      <c r="N295" s="113">
        <f t="shared" si="46"/>
        <v>0.592166462327518</v>
      </c>
      <c r="O295" s="114">
        <f t="shared" si="43"/>
        <v>0.724654553563669</v>
      </c>
      <c r="P295" s="114">
        <f t="shared" si="44"/>
        <v>0.568626962936145</v>
      </c>
      <c r="Q295" s="114">
        <f t="shared" si="47"/>
        <v>0.551204119941692</v>
      </c>
      <c r="R295" s="120">
        <f t="shared" si="52"/>
        <v>49.8686594263524</v>
      </c>
      <c r="S295" s="120">
        <f t="shared" si="51"/>
        <v>32.1073556906717</v>
      </c>
      <c r="T295" s="120">
        <f t="shared" si="48"/>
        <v>-42.4876282150014</v>
      </c>
      <c r="U295" s="120">
        <f t="shared" si="49"/>
        <v>36.9207367183584</v>
      </c>
      <c r="V295" s="120">
        <f t="shared" si="50"/>
        <v>35.7859776442815</v>
      </c>
    </row>
    <row r="296" spans="1:22">
      <c r="A296" s="106" t="s">
        <v>106</v>
      </c>
      <c r="B296" s="106">
        <v>2017</v>
      </c>
      <c r="C296" s="107">
        <v>9559</v>
      </c>
      <c r="D296" s="110">
        <v>1.07380933538665</v>
      </c>
      <c r="E296" s="132">
        <v>3407.22</v>
      </c>
      <c r="F296" s="132">
        <v>2329.31</v>
      </c>
      <c r="G296" s="109"/>
      <c r="H296" s="132">
        <v>2207.096975</v>
      </c>
      <c r="I296" s="108">
        <v>888.93</v>
      </c>
      <c r="J296" s="108"/>
      <c r="K296" s="108">
        <v>332.02</v>
      </c>
      <c r="L296" s="108">
        <v>86.31</v>
      </c>
      <c r="M296" s="108">
        <f t="shared" si="45"/>
        <v>0.356441050319071</v>
      </c>
      <c r="N296" s="113">
        <f t="shared" si="46"/>
        <v>0.331940725949012</v>
      </c>
      <c r="O296" s="114">
        <f t="shared" si="43"/>
        <v>0.683639447995727</v>
      </c>
      <c r="P296" s="114">
        <f t="shared" si="44"/>
        <v>0.561221992778977</v>
      </c>
      <c r="Q296" s="114">
        <f t="shared" si="47"/>
        <v>0.647770609176983</v>
      </c>
      <c r="R296" s="120">
        <f t="shared" si="52"/>
        <v>24.2752731108639</v>
      </c>
      <c r="S296" s="120">
        <f t="shared" si="51"/>
        <v>20.5881650884903</v>
      </c>
      <c r="T296" s="120">
        <f t="shared" si="48"/>
        <v>-45.9439943168533</v>
      </c>
      <c r="U296" s="120">
        <f t="shared" si="49"/>
        <v>24.857600618628</v>
      </c>
      <c r="V296" s="120">
        <f t="shared" si="50"/>
        <v>16.5741575143939</v>
      </c>
    </row>
    <row r="297" spans="1:22">
      <c r="A297" s="106" t="s">
        <v>107</v>
      </c>
      <c r="B297" s="106">
        <v>2017</v>
      </c>
      <c r="C297" s="107">
        <v>5902</v>
      </c>
      <c r="D297" s="110">
        <v>1.23803069953521</v>
      </c>
      <c r="E297" s="132">
        <v>3248.32</v>
      </c>
      <c r="F297" s="132">
        <v>2247.82</v>
      </c>
      <c r="G297" s="109"/>
      <c r="H297" s="132">
        <v>2068.757407</v>
      </c>
      <c r="I297" s="108">
        <v>860.67</v>
      </c>
      <c r="J297" s="108"/>
      <c r="K297" s="108">
        <v>349.62</v>
      </c>
      <c r="L297" s="108">
        <v>121.94</v>
      </c>
      <c r="M297" s="108">
        <f t="shared" si="45"/>
        <v>0.550376143680108</v>
      </c>
      <c r="N297" s="113">
        <f t="shared" si="46"/>
        <v>0.444557751182369</v>
      </c>
      <c r="O297" s="114">
        <f t="shared" si="43"/>
        <v>0.69199463107083</v>
      </c>
      <c r="P297" s="114">
        <f t="shared" si="44"/>
        <v>0.592676459858886</v>
      </c>
      <c r="Q297" s="114">
        <f t="shared" si="47"/>
        <v>0.636869953391291</v>
      </c>
      <c r="R297" s="120">
        <f t="shared" si="52"/>
        <v>35.351237666138</v>
      </c>
      <c r="S297" s="120">
        <f t="shared" si="51"/>
        <v>22.9347382601431</v>
      </c>
      <c r="T297" s="120">
        <f t="shared" si="48"/>
        <v>-31.2622128296487</v>
      </c>
      <c r="U297" s="120">
        <f t="shared" si="49"/>
        <v>26.2193162133485</v>
      </c>
      <c r="V297" s="120">
        <f t="shared" si="50"/>
        <v>25.2934005900814</v>
      </c>
    </row>
    <row r="298" spans="1:22">
      <c r="A298" s="106" t="s">
        <v>108</v>
      </c>
      <c r="B298" s="106">
        <v>2017</v>
      </c>
      <c r="C298" s="107">
        <v>6860</v>
      </c>
      <c r="D298" s="110">
        <v>1.17554601559022</v>
      </c>
      <c r="E298" s="132">
        <v>2757.82</v>
      </c>
      <c r="F298" s="132">
        <v>1759.13</v>
      </c>
      <c r="G298" s="109"/>
      <c r="H298" s="132">
        <v>1207.882513</v>
      </c>
      <c r="I298" s="108">
        <v>702.15</v>
      </c>
      <c r="J298" s="108"/>
      <c r="K298" s="108">
        <v>201.94</v>
      </c>
      <c r="L298" s="108">
        <v>90.21</v>
      </c>
      <c r="M298" s="108">
        <f t="shared" si="45"/>
        <v>0.402014577259475</v>
      </c>
      <c r="N298" s="113">
        <f t="shared" si="46"/>
        <v>0.341981149123823</v>
      </c>
      <c r="O298" s="114">
        <f t="shared" si="43"/>
        <v>0.637869766699785</v>
      </c>
      <c r="P298" s="114">
        <f t="shared" si="44"/>
        <v>0.565222581617049</v>
      </c>
      <c r="Q298" s="114">
        <f t="shared" si="47"/>
        <v>0.437984535974066</v>
      </c>
      <c r="R298" s="120">
        <f t="shared" si="52"/>
        <v>25.2627558735609</v>
      </c>
      <c r="S298" s="120">
        <f t="shared" si="51"/>
        <v>7.73364050910848</v>
      </c>
      <c r="T298" s="120">
        <f t="shared" si="48"/>
        <v>-44.076667460178</v>
      </c>
      <c r="U298" s="120">
        <f t="shared" si="49"/>
        <v>51.0641860802637</v>
      </c>
      <c r="V298" s="120">
        <f t="shared" si="50"/>
        <v>17.4031334879668</v>
      </c>
    </row>
    <row r="299" spans="1:22">
      <c r="A299" s="106" t="s">
        <v>109</v>
      </c>
      <c r="B299" s="106">
        <v>2017</v>
      </c>
      <c r="C299" s="107">
        <v>11169</v>
      </c>
      <c r="D299" s="110">
        <v>1.13795923910789</v>
      </c>
      <c r="E299" s="132">
        <v>11320.35</v>
      </c>
      <c r="F299" s="132">
        <v>8871.89</v>
      </c>
      <c r="G299" s="109"/>
      <c r="H299" s="132">
        <v>5319.553023</v>
      </c>
      <c r="I299" s="108">
        <v>3675.43</v>
      </c>
      <c r="J299" s="108"/>
      <c r="K299" s="108">
        <v>1767.83</v>
      </c>
      <c r="L299" s="108">
        <v>755.91</v>
      </c>
      <c r="M299" s="108">
        <f t="shared" si="45"/>
        <v>1.01355089981198</v>
      </c>
      <c r="N299" s="113">
        <f t="shared" si="46"/>
        <v>0.890674169143843</v>
      </c>
      <c r="O299" s="114">
        <f t="shared" si="43"/>
        <v>0.783711634357595</v>
      </c>
      <c r="P299" s="114">
        <f t="shared" si="44"/>
        <v>0.698742883421684</v>
      </c>
      <c r="Q299" s="114">
        <f t="shared" si="47"/>
        <v>0.469910649670726</v>
      </c>
      <c r="R299" s="120">
        <f t="shared" si="52"/>
        <v>79.2271047708531</v>
      </c>
      <c r="S299" s="120">
        <f t="shared" si="51"/>
        <v>48.6936782333931</v>
      </c>
      <c r="T299" s="120">
        <f t="shared" si="48"/>
        <v>18.2456694664398</v>
      </c>
      <c r="U299" s="120">
        <f t="shared" si="49"/>
        <v>47.0759593392058</v>
      </c>
      <c r="V299" s="120">
        <f t="shared" si="50"/>
        <v>63.807161389755</v>
      </c>
    </row>
    <row r="300" spans="1:22">
      <c r="A300" s="106" t="s">
        <v>110</v>
      </c>
      <c r="B300" s="106">
        <v>2017</v>
      </c>
      <c r="C300" s="107">
        <v>4885</v>
      </c>
      <c r="D300" s="110">
        <v>1.09251518408515</v>
      </c>
      <c r="E300" s="132">
        <v>1615.13</v>
      </c>
      <c r="F300" s="132">
        <v>1057.69</v>
      </c>
      <c r="G300" s="109"/>
      <c r="H300" s="132">
        <v>814.414674</v>
      </c>
      <c r="I300" s="108">
        <v>428.99</v>
      </c>
      <c r="J300" s="108"/>
      <c r="K300" s="108">
        <v>127.75</v>
      </c>
      <c r="L300" s="108">
        <v>50.19</v>
      </c>
      <c r="M300" s="108">
        <f t="shared" si="45"/>
        <v>0.330630501535312</v>
      </c>
      <c r="N300" s="113">
        <f t="shared" si="46"/>
        <v>0.302632408548331</v>
      </c>
      <c r="O300" s="114">
        <f t="shared" si="43"/>
        <v>0.654863695182431</v>
      </c>
      <c r="P300" s="114">
        <f t="shared" si="44"/>
        <v>0.573825979256682</v>
      </c>
      <c r="Q300" s="114">
        <f t="shared" si="47"/>
        <v>0.504240942834323</v>
      </c>
      <c r="R300" s="120">
        <f t="shared" si="52"/>
        <v>21.3927792425343</v>
      </c>
      <c r="S300" s="120">
        <f t="shared" si="51"/>
        <v>12.5064260124195</v>
      </c>
      <c r="T300" s="120">
        <f t="shared" si="48"/>
        <v>-40.0609197486772</v>
      </c>
      <c r="U300" s="120">
        <f t="shared" si="49"/>
        <v>42.7874012477228</v>
      </c>
      <c r="V300" s="120">
        <f t="shared" si="50"/>
        <v>15.6096008979091</v>
      </c>
    </row>
    <row r="301" spans="1:22">
      <c r="A301" s="106" t="s">
        <v>111</v>
      </c>
      <c r="B301" s="106">
        <v>2017</v>
      </c>
      <c r="C301" s="107">
        <v>926</v>
      </c>
      <c r="D301" s="110">
        <v>1.26827501106903</v>
      </c>
      <c r="E301" s="132">
        <v>674.11</v>
      </c>
      <c r="F301" s="132">
        <v>543.56</v>
      </c>
      <c r="G301" s="109"/>
      <c r="H301" s="132">
        <v>198.094406</v>
      </c>
      <c r="I301" s="108">
        <v>201.27</v>
      </c>
      <c r="J301" s="108"/>
      <c r="K301" s="108">
        <v>83.48</v>
      </c>
      <c r="L301" s="108">
        <v>28.95</v>
      </c>
      <c r="M301" s="108">
        <f t="shared" si="45"/>
        <v>0.727980561555076</v>
      </c>
      <c r="N301" s="113">
        <f t="shared" si="46"/>
        <v>0.573992671306723</v>
      </c>
      <c r="O301" s="114">
        <f t="shared" si="43"/>
        <v>0.806337244663334</v>
      </c>
      <c r="P301" s="114">
        <f t="shared" si="44"/>
        <v>0.577121200971374</v>
      </c>
      <c r="Q301" s="114">
        <f t="shared" si="47"/>
        <v>0.293860654789278</v>
      </c>
      <c r="R301" s="120">
        <f t="shared" si="52"/>
        <v>48.08125414936</v>
      </c>
      <c r="S301" s="120">
        <f t="shared" si="51"/>
        <v>55.0481350607868</v>
      </c>
      <c r="T301" s="120">
        <f t="shared" si="48"/>
        <v>-38.5228321681725</v>
      </c>
      <c r="U301" s="120">
        <f t="shared" si="49"/>
        <v>69.0682163367359</v>
      </c>
      <c r="V301" s="120">
        <f t="shared" si="50"/>
        <v>42.9129179186297</v>
      </c>
    </row>
    <row r="302" spans="1:22">
      <c r="A302" s="106" t="s">
        <v>112</v>
      </c>
      <c r="B302" s="106">
        <v>2017</v>
      </c>
      <c r="C302" s="107">
        <v>3075</v>
      </c>
      <c r="D302" s="110">
        <v>1.12665691431096</v>
      </c>
      <c r="E302" s="132">
        <v>2252.38</v>
      </c>
      <c r="F302" s="132">
        <v>1476.33</v>
      </c>
      <c r="G302" s="109"/>
      <c r="H302" s="132">
        <v>1776.714883</v>
      </c>
      <c r="I302" s="108">
        <v>537.05</v>
      </c>
      <c r="J302" s="108"/>
      <c r="K302" s="108">
        <v>203.34</v>
      </c>
      <c r="L302" s="108">
        <v>72.73</v>
      </c>
      <c r="M302" s="108">
        <f t="shared" si="45"/>
        <v>0.732481300813008</v>
      </c>
      <c r="N302" s="113">
        <f t="shared" si="46"/>
        <v>0.650136959627127</v>
      </c>
      <c r="O302" s="114">
        <f t="shared" si="43"/>
        <v>0.655453342686403</v>
      </c>
      <c r="P302" s="114">
        <f t="shared" si="44"/>
        <v>0.550771169047571</v>
      </c>
      <c r="Q302" s="114">
        <f t="shared" si="47"/>
        <v>0.788816666370683</v>
      </c>
      <c r="R302" s="120">
        <f t="shared" si="52"/>
        <v>55.570099080007</v>
      </c>
      <c r="S302" s="120">
        <f t="shared" si="51"/>
        <v>12.6720299257167</v>
      </c>
      <c r="T302" s="120">
        <f t="shared" si="48"/>
        <v>-50.8220521773157</v>
      </c>
      <c r="U302" s="120">
        <f t="shared" si="49"/>
        <v>7.23805373718095</v>
      </c>
      <c r="V302" s="120">
        <f t="shared" si="50"/>
        <v>31.5180655891341</v>
      </c>
    </row>
    <row r="303" spans="1:22">
      <c r="A303" s="106" t="s">
        <v>113</v>
      </c>
      <c r="B303" s="106">
        <v>2017</v>
      </c>
      <c r="C303" s="107">
        <v>8302</v>
      </c>
      <c r="D303" s="110">
        <v>1.1459117906347</v>
      </c>
      <c r="E303" s="132">
        <v>3577.99</v>
      </c>
      <c r="F303" s="132">
        <v>2430.32</v>
      </c>
      <c r="G303" s="109"/>
      <c r="H303" s="132">
        <v>2422.171065</v>
      </c>
      <c r="I303" s="108">
        <v>1010.19</v>
      </c>
      <c r="J303" s="108"/>
      <c r="K303" s="108">
        <v>359.38</v>
      </c>
      <c r="L303" s="108">
        <v>152.74</v>
      </c>
      <c r="M303" s="108">
        <f t="shared" si="45"/>
        <v>0.430979282100699</v>
      </c>
      <c r="N303" s="113">
        <f t="shared" si="46"/>
        <v>0.376101621104699</v>
      </c>
      <c r="O303" s="114">
        <f t="shared" si="43"/>
        <v>0.679241697153989</v>
      </c>
      <c r="P303" s="114">
        <f t="shared" si="44"/>
        <v>0.626382533987294</v>
      </c>
      <c r="Q303" s="114">
        <f t="shared" si="47"/>
        <v>0.676964179609222</v>
      </c>
      <c r="R303" s="120">
        <f t="shared" si="52"/>
        <v>28.6185285685536</v>
      </c>
      <c r="S303" s="120">
        <f t="shared" si="51"/>
        <v>19.3530462349507</v>
      </c>
      <c r="T303" s="120">
        <f t="shared" si="48"/>
        <v>-15.5294644766839</v>
      </c>
      <c r="U303" s="120">
        <f t="shared" si="49"/>
        <v>21.2107246044955</v>
      </c>
      <c r="V303" s="120">
        <f t="shared" si="50"/>
        <v>21.6098524009035</v>
      </c>
    </row>
    <row r="304" spans="1:22">
      <c r="A304" s="106" t="s">
        <v>114</v>
      </c>
      <c r="B304" s="106">
        <v>2017</v>
      </c>
      <c r="C304" s="107">
        <v>3580</v>
      </c>
      <c r="D304" s="110">
        <v>1.3783222982452</v>
      </c>
      <c r="E304" s="132">
        <v>1613.84</v>
      </c>
      <c r="F304" s="132">
        <v>1179.73</v>
      </c>
      <c r="G304" s="109"/>
      <c r="H304" s="132">
        <v>698.056068</v>
      </c>
      <c r="I304" s="108">
        <v>417.73</v>
      </c>
      <c r="J304" s="108"/>
      <c r="K304" s="108">
        <v>146.67</v>
      </c>
      <c r="L304" s="108">
        <v>48.55</v>
      </c>
      <c r="M304" s="108">
        <f t="shared" si="45"/>
        <v>0.450793296089385</v>
      </c>
      <c r="N304" s="113">
        <f t="shared" si="46"/>
        <v>0.327059423375294</v>
      </c>
      <c r="O304" s="114">
        <f t="shared" si="43"/>
        <v>0.731008030535865</v>
      </c>
      <c r="P304" s="114">
        <f t="shared" si="44"/>
        <v>0.519568036754173</v>
      </c>
      <c r="Q304" s="114">
        <f t="shared" si="47"/>
        <v>0.432543540871462</v>
      </c>
      <c r="R304" s="120">
        <f t="shared" si="52"/>
        <v>23.7951935298411</v>
      </c>
      <c r="S304" s="120">
        <f t="shared" si="51"/>
        <v>33.8917449105912</v>
      </c>
      <c r="T304" s="120">
        <f t="shared" si="48"/>
        <v>-65.3865198850085</v>
      </c>
      <c r="U304" s="120">
        <f t="shared" si="49"/>
        <v>51.7438780206092</v>
      </c>
      <c r="V304" s="120">
        <f t="shared" si="50"/>
        <v>19.6912009135829</v>
      </c>
    </row>
    <row r="305" spans="1:22">
      <c r="A305" s="106" t="s">
        <v>115</v>
      </c>
      <c r="B305" s="106">
        <v>2017</v>
      </c>
      <c r="C305" s="107">
        <v>4801</v>
      </c>
      <c r="D305" s="110">
        <v>1.13452483803678</v>
      </c>
      <c r="E305" s="132">
        <v>1886.17</v>
      </c>
      <c r="F305" s="132">
        <v>1233.85</v>
      </c>
      <c r="G305" s="109"/>
      <c r="H305" s="132">
        <v>695.255006</v>
      </c>
      <c r="I305" s="108">
        <v>527.91</v>
      </c>
      <c r="J305" s="108"/>
      <c r="K305" s="108">
        <v>161.19</v>
      </c>
      <c r="L305" s="108">
        <v>69.15</v>
      </c>
      <c r="M305" s="108">
        <f t="shared" si="45"/>
        <v>0.392870235367632</v>
      </c>
      <c r="N305" s="113">
        <f t="shared" si="46"/>
        <v>0.34628614746546</v>
      </c>
      <c r="O305" s="114">
        <f t="shared" si="43"/>
        <v>0.654156306165404</v>
      </c>
      <c r="P305" s="114">
        <f t="shared" si="44"/>
        <v>0.614539854925639</v>
      </c>
      <c r="Q305" s="114">
        <f t="shared" si="47"/>
        <v>0.368606756548986</v>
      </c>
      <c r="R305" s="120">
        <f t="shared" si="52"/>
        <v>25.6861555233358</v>
      </c>
      <c r="S305" s="120">
        <f t="shared" si="51"/>
        <v>12.3077541132693</v>
      </c>
      <c r="T305" s="120">
        <f t="shared" si="48"/>
        <v>-21.0571889097381</v>
      </c>
      <c r="U305" s="120">
        <f t="shared" si="49"/>
        <v>59.7308943983286</v>
      </c>
      <c r="V305" s="120">
        <f t="shared" si="50"/>
        <v>21.7406146855144</v>
      </c>
    </row>
    <row r="306" spans="1:22">
      <c r="A306" s="106" t="s">
        <v>116</v>
      </c>
      <c r="B306" s="106">
        <v>2017</v>
      </c>
      <c r="C306" s="107">
        <v>337</v>
      </c>
      <c r="D306" s="110">
        <v>1.25021269336943</v>
      </c>
      <c r="E306" s="132">
        <v>185.83</v>
      </c>
      <c r="F306" s="132">
        <v>122.7</v>
      </c>
      <c r="G306" s="109"/>
      <c r="H306" s="132">
        <v>34.514149</v>
      </c>
      <c r="I306" s="108">
        <v>78.94</v>
      </c>
      <c r="J306" s="108"/>
      <c r="K306" s="108">
        <v>4.74</v>
      </c>
      <c r="L306" s="108">
        <v>18.62</v>
      </c>
      <c r="M306" s="108">
        <f t="shared" si="45"/>
        <v>0.551424332344214</v>
      </c>
      <c r="N306" s="113">
        <f t="shared" si="46"/>
        <v>0.441064416693833</v>
      </c>
      <c r="O306" s="114">
        <f t="shared" si="43"/>
        <v>0.660280901899586</v>
      </c>
      <c r="P306" s="114">
        <f t="shared" si="44"/>
        <v>0.833740831295844</v>
      </c>
      <c r="Q306" s="114">
        <f t="shared" si="47"/>
        <v>0.185729693806167</v>
      </c>
      <c r="R306" s="120">
        <f t="shared" si="52"/>
        <v>35.0076657337897</v>
      </c>
      <c r="S306" s="120">
        <f t="shared" si="51"/>
        <v>14.0278614894768</v>
      </c>
      <c r="T306" s="120">
        <f t="shared" si="48"/>
        <v>81.2577169086766</v>
      </c>
      <c r="U306" s="120">
        <f t="shared" si="49"/>
        <v>82.5759922667031</v>
      </c>
      <c r="V306" s="120">
        <f t="shared" si="50"/>
        <v>40.1935426557071</v>
      </c>
    </row>
    <row r="307" spans="1:22">
      <c r="A307" s="106" t="s">
        <v>117</v>
      </c>
      <c r="B307" s="106">
        <v>2017</v>
      </c>
      <c r="C307" s="107">
        <v>3835</v>
      </c>
      <c r="D307" s="110">
        <v>1.1712872842066</v>
      </c>
      <c r="E307" s="132">
        <v>2006.69</v>
      </c>
      <c r="F307" s="132">
        <v>1485.58</v>
      </c>
      <c r="G307" s="109"/>
      <c r="H307" s="132">
        <v>560.811927</v>
      </c>
      <c r="I307" s="108">
        <v>690.85</v>
      </c>
      <c r="J307" s="108"/>
      <c r="K307" s="108">
        <v>176.54</v>
      </c>
      <c r="L307" s="108">
        <v>79.05</v>
      </c>
      <c r="M307" s="108">
        <f t="shared" si="45"/>
        <v>0.523256844850065</v>
      </c>
      <c r="N307" s="113">
        <f t="shared" si="46"/>
        <v>0.446736553794747</v>
      </c>
      <c r="O307" s="114">
        <f t="shared" si="43"/>
        <v>0.740313650837947</v>
      </c>
      <c r="P307" s="114">
        <f t="shared" si="44"/>
        <v>0.63708450571494</v>
      </c>
      <c r="Q307" s="114">
        <f t="shared" si="47"/>
        <v>0.279471132561581</v>
      </c>
      <c r="R307" s="120">
        <f t="shared" si="52"/>
        <v>35.5655244532169</v>
      </c>
      <c r="S307" s="120">
        <f t="shared" si="51"/>
        <v>36.5052506530949</v>
      </c>
      <c r="T307" s="120">
        <f t="shared" si="48"/>
        <v>-10.5341800234973</v>
      </c>
      <c r="U307" s="120">
        <f t="shared" si="49"/>
        <v>70.8657629434044</v>
      </c>
      <c r="V307" s="120">
        <f t="shared" si="50"/>
        <v>34.6735230945398</v>
      </c>
    </row>
    <row r="308" spans="1:22">
      <c r="A308" s="106" t="s">
        <v>118</v>
      </c>
      <c r="B308" s="106">
        <v>2017</v>
      </c>
      <c r="C308" s="107">
        <v>2626</v>
      </c>
      <c r="D308" s="110">
        <v>1.03713678241986</v>
      </c>
      <c r="E308" s="132">
        <v>815.73</v>
      </c>
      <c r="F308" s="132">
        <v>547.14</v>
      </c>
      <c r="G308" s="109"/>
      <c r="H308" s="132">
        <v>219.644326</v>
      </c>
      <c r="I308" s="108">
        <v>270.76</v>
      </c>
      <c r="J308" s="108"/>
      <c r="K308" s="108">
        <v>67.24</v>
      </c>
      <c r="L308" s="108">
        <v>27.33</v>
      </c>
      <c r="M308" s="108">
        <f t="shared" si="45"/>
        <v>0.310635948210206</v>
      </c>
      <c r="N308" s="113">
        <f t="shared" si="46"/>
        <v>0.29951299912961</v>
      </c>
      <c r="O308" s="114">
        <f t="shared" si="43"/>
        <v>0.670736640800265</v>
      </c>
      <c r="P308" s="114">
        <f t="shared" si="44"/>
        <v>0.667708447563695</v>
      </c>
      <c r="Q308" s="114">
        <f t="shared" si="47"/>
        <v>0.269261061870962</v>
      </c>
      <c r="R308" s="120">
        <f t="shared" si="52"/>
        <v>21.0859831068386</v>
      </c>
      <c r="S308" s="120">
        <f t="shared" si="51"/>
        <v>16.9643807941523</v>
      </c>
      <c r="T308" s="120">
        <f t="shared" si="48"/>
        <v>3.75994301340129</v>
      </c>
      <c r="U308" s="120">
        <f t="shared" si="49"/>
        <v>72.1412102885876</v>
      </c>
      <c r="V308" s="120">
        <f t="shared" si="50"/>
        <v>23.6345813531325</v>
      </c>
    </row>
    <row r="309" spans="1:22">
      <c r="A309" s="106" t="s">
        <v>119</v>
      </c>
      <c r="B309" s="106">
        <v>2017</v>
      </c>
      <c r="C309" s="107">
        <v>598</v>
      </c>
      <c r="D309" s="110">
        <v>1.04974448338628</v>
      </c>
      <c r="E309" s="132">
        <v>246.2</v>
      </c>
      <c r="F309" s="132">
        <v>183.96</v>
      </c>
      <c r="G309" s="109"/>
      <c r="H309" s="132">
        <v>74.973308</v>
      </c>
      <c r="I309" s="108">
        <v>89.36</v>
      </c>
      <c r="J309" s="108"/>
      <c r="K309" s="108">
        <v>23.25</v>
      </c>
      <c r="L309" s="108">
        <v>8.96</v>
      </c>
      <c r="M309" s="108">
        <f t="shared" si="45"/>
        <v>0.411705685618729</v>
      </c>
      <c r="N309" s="113">
        <f t="shared" si="46"/>
        <v>0.392196093558542</v>
      </c>
      <c r="O309" s="114">
        <f t="shared" si="43"/>
        <v>0.747197400487409</v>
      </c>
      <c r="P309" s="114">
        <f t="shared" si="44"/>
        <v>0.660850184822787</v>
      </c>
      <c r="Q309" s="114">
        <f t="shared" si="47"/>
        <v>0.304521965881397</v>
      </c>
      <c r="R309" s="120">
        <f t="shared" si="52"/>
        <v>30.2014313851146</v>
      </c>
      <c r="S309" s="120">
        <f t="shared" si="51"/>
        <v>38.4385682240687</v>
      </c>
      <c r="T309" s="120">
        <f t="shared" si="48"/>
        <v>0.558759706494887</v>
      </c>
      <c r="U309" s="120">
        <f t="shared" si="49"/>
        <v>67.7363998057192</v>
      </c>
      <c r="V309" s="120">
        <f t="shared" si="50"/>
        <v>32.6380884271039</v>
      </c>
    </row>
    <row r="310" spans="1:22">
      <c r="A310" s="106" t="s">
        <v>120</v>
      </c>
      <c r="B310" s="106">
        <v>2017</v>
      </c>
      <c r="C310" s="107">
        <v>682</v>
      </c>
      <c r="D310" s="110">
        <v>1.20728357281768</v>
      </c>
      <c r="E310" s="132">
        <v>417.59</v>
      </c>
      <c r="F310" s="132">
        <v>270.3</v>
      </c>
      <c r="G310" s="109"/>
      <c r="H310" s="132">
        <v>79.935263</v>
      </c>
      <c r="I310" s="108">
        <v>125.42</v>
      </c>
      <c r="J310" s="108"/>
      <c r="K310" s="108">
        <v>26.14</v>
      </c>
      <c r="L310" s="108">
        <v>15.05</v>
      </c>
      <c r="M310" s="108">
        <f t="shared" si="45"/>
        <v>0.612302052785924</v>
      </c>
      <c r="N310" s="113">
        <f t="shared" si="46"/>
        <v>0.507173348972911</v>
      </c>
      <c r="O310" s="114">
        <f t="shared" si="43"/>
        <v>0.647285615076989</v>
      </c>
      <c r="P310" s="114">
        <f t="shared" si="44"/>
        <v>0.616389197188309</v>
      </c>
      <c r="Q310" s="114">
        <f t="shared" si="47"/>
        <v>0.19142044349721</v>
      </c>
      <c r="R310" s="120">
        <f t="shared" si="52"/>
        <v>41.5095262579229</v>
      </c>
      <c r="S310" s="120">
        <f t="shared" si="51"/>
        <v>10.3781040704321</v>
      </c>
      <c r="T310" s="120">
        <f t="shared" si="48"/>
        <v>-20.1939843630962</v>
      </c>
      <c r="U310" s="120">
        <f t="shared" si="49"/>
        <v>81.8651008531684</v>
      </c>
      <c r="V310" s="120">
        <f t="shared" si="50"/>
        <v>33.1484482178474</v>
      </c>
    </row>
    <row r="311" spans="1:22">
      <c r="A311" s="106" t="s">
        <v>121</v>
      </c>
      <c r="B311" s="106">
        <v>2017</v>
      </c>
      <c r="C311" s="107">
        <v>2445</v>
      </c>
      <c r="D311" s="110">
        <v>1.12774650526563</v>
      </c>
      <c r="E311" s="132">
        <v>1466.52</v>
      </c>
      <c r="F311" s="132">
        <v>944.38</v>
      </c>
      <c r="G311" s="109"/>
      <c r="H311" s="132">
        <v>307.43858</v>
      </c>
      <c r="I311" s="108">
        <v>409.15</v>
      </c>
      <c r="J311" s="108"/>
      <c r="K311" s="108">
        <v>114.27</v>
      </c>
      <c r="L311" s="108">
        <v>64.78</v>
      </c>
      <c r="M311" s="108">
        <f t="shared" si="45"/>
        <v>0.599803680981595</v>
      </c>
      <c r="N311" s="113">
        <f t="shared" si="46"/>
        <v>0.531860376583758</v>
      </c>
      <c r="O311" s="114">
        <f t="shared" si="43"/>
        <v>0.643959850530508</v>
      </c>
      <c r="P311" s="114">
        <f t="shared" si="44"/>
        <v>0.622842499841166</v>
      </c>
      <c r="Q311" s="114">
        <f t="shared" si="47"/>
        <v>0.209638177454109</v>
      </c>
      <c r="R311" s="120">
        <f t="shared" si="52"/>
        <v>43.9375129875158</v>
      </c>
      <c r="S311" s="120">
        <f t="shared" si="51"/>
        <v>9.44405513459695</v>
      </c>
      <c r="T311" s="120">
        <f t="shared" si="48"/>
        <v>-17.1818214426647</v>
      </c>
      <c r="U311" s="120">
        <f t="shared" si="49"/>
        <v>79.5893320446402</v>
      </c>
      <c r="V311" s="120">
        <f t="shared" si="50"/>
        <v>34.4920698796264</v>
      </c>
    </row>
    <row r="312" spans="1:22">
      <c r="A312" s="106" t="s">
        <v>91</v>
      </c>
      <c r="B312" s="135">
        <v>2018</v>
      </c>
      <c r="C312" s="107">
        <v>2154.2</v>
      </c>
      <c r="D312" s="110">
        <v>1.28450243523317</v>
      </c>
      <c r="E312" s="132">
        <v>5785.92</v>
      </c>
      <c r="F312" s="136">
        <v>4988.83</v>
      </c>
      <c r="G312" s="136">
        <v>1819.6556</v>
      </c>
      <c r="H312" s="122"/>
      <c r="I312" s="108">
        <v>1801.43</v>
      </c>
      <c r="J312" s="108"/>
      <c r="K312" s="108">
        <v>1287.74</v>
      </c>
      <c r="L312" s="108">
        <v>728.46</v>
      </c>
      <c r="M312" s="108">
        <f t="shared" si="45"/>
        <v>2.68587874849132</v>
      </c>
      <c r="N312" s="113">
        <f t="shared" si="46"/>
        <v>2.09098766558879</v>
      </c>
      <c r="O312" s="114">
        <f t="shared" ref="O312:O342" si="53">F312/E312</f>
        <v>0.862236256291134</v>
      </c>
      <c r="P312" s="114">
        <f t="shared" ref="P312:P342" si="54">(I312+K312+L312+J312)/F312</f>
        <v>0.765235536187844</v>
      </c>
      <c r="Q312" s="137">
        <f>G312/E312</f>
        <v>0.314497193186218</v>
      </c>
      <c r="R312" s="120">
        <f t="shared" si="52"/>
        <v>197.278791132601</v>
      </c>
      <c r="S312" s="120">
        <f t="shared" si="51"/>
        <v>70.7475063167632</v>
      </c>
      <c r="T312" s="120">
        <f t="shared" si="48"/>
        <v>49.2819796966299</v>
      </c>
      <c r="U312" s="120">
        <f t="shared" si="49"/>
        <v>66.49028921853</v>
      </c>
      <c r="V312" s="120">
        <f t="shared" si="50"/>
        <v>144.094002834429</v>
      </c>
    </row>
    <row r="313" spans="1:22">
      <c r="A313" s="106" t="s">
        <v>92</v>
      </c>
      <c r="B313" s="135">
        <v>2018</v>
      </c>
      <c r="C313" s="107">
        <v>1559.6</v>
      </c>
      <c r="D313" s="110">
        <v>0.975610128871273</v>
      </c>
      <c r="E313" s="132">
        <v>2106.19</v>
      </c>
      <c r="F313" s="136">
        <v>1624.89</v>
      </c>
      <c r="G313" s="136">
        <v>985.7804</v>
      </c>
      <c r="H313" s="122"/>
      <c r="I313" s="108">
        <v>698.46</v>
      </c>
      <c r="J313" s="108"/>
      <c r="K313" s="108">
        <v>319.53</v>
      </c>
      <c r="L313" s="108">
        <v>129.78</v>
      </c>
      <c r="M313" s="108">
        <f t="shared" si="45"/>
        <v>1.35046806873557</v>
      </c>
      <c r="N313" s="113">
        <f t="shared" si="46"/>
        <v>1.38422924154958</v>
      </c>
      <c r="O313" s="114">
        <f t="shared" si="53"/>
        <v>0.771483104563216</v>
      </c>
      <c r="P313" s="114">
        <f t="shared" si="54"/>
        <v>0.706367815667522</v>
      </c>
      <c r="Q313" s="137">
        <f t="shared" ref="Q313:Q344" si="55">G313/E313</f>
        <v>0.468039635550449</v>
      </c>
      <c r="R313" s="120">
        <f t="shared" si="52"/>
        <v>127.768597291315</v>
      </c>
      <c r="S313" s="120">
        <f t="shared" si="51"/>
        <v>45.2592663615874</v>
      </c>
      <c r="T313" s="120">
        <f t="shared" si="48"/>
        <v>21.8047057331725</v>
      </c>
      <c r="U313" s="120">
        <f t="shared" si="49"/>
        <v>47.3096873970046</v>
      </c>
      <c r="V313" s="120">
        <f t="shared" si="50"/>
        <v>92.6244509601244</v>
      </c>
    </row>
    <row r="314" spans="1:22">
      <c r="A314" s="106" t="s">
        <v>93</v>
      </c>
      <c r="B314" s="135">
        <v>2018</v>
      </c>
      <c r="C314" s="107">
        <v>7556.3</v>
      </c>
      <c r="D314" s="110">
        <v>1.00013025662576</v>
      </c>
      <c r="E314" s="132">
        <v>3513.7</v>
      </c>
      <c r="F314" s="136">
        <v>2555.82</v>
      </c>
      <c r="G314" s="136">
        <v>2348.9142</v>
      </c>
      <c r="H314" s="122"/>
      <c r="I314" s="108">
        <v>1009.02</v>
      </c>
      <c r="J314" s="108"/>
      <c r="K314" s="108">
        <v>406.04</v>
      </c>
      <c r="L314" s="108">
        <v>105.6</v>
      </c>
      <c r="M314" s="108">
        <f t="shared" si="45"/>
        <v>0.465002712967987</v>
      </c>
      <c r="N314" s="113">
        <f t="shared" si="46"/>
        <v>0.464942151172202</v>
      </c>
      <c r="O314" s="114">
        <f t="shared" si="53"/>
        <v>0.727387084839343</v>
      </c>
      <c r="P314" s="114">
        <f t="shared" si="54"/>
        <v>0.594979302141778</v>
      </c>
      <c r="Q314" s="137">
        <f t="shared" si="55"/>
        <v>0.668501636451604</v>
      </c>
      <c r="R314" s="120">
        <f t="shared" si="52"/>
        <v>37.3560579080159</v>
      </c>
      <c r="S314" s="120">
        <f t="shared" si="51"/>
        <v>32.8747936420082</v>
      </c>
      <c r="T314" s="120">
        <f t="shared" si="48"/>
        <v>-30.1873312520644</v>
      </c>
      <c r="U314" s="120">
        <f t="shared" si="49"/>
        <v>22.2678699006391</v>
      </c>
      <c r="V314" s="120">
        <f t="shared" si="50"/>
        <v>28.1966473380687</v>
      </c>
    </row>
    <row r="315" spans="1:22">
      <c r="A315" s="106" t="s">
        <v>94</v>
      </c>
      <c r="B315" s="135">
        <v>2018</v>
      </c>
      <c r="C315" s="107">
        <v>3718</v>
      </c>
      <c r="D315" s="110">
        <v>1.0944018017413</v>
      </c>
      <c r="E315" s="132">
        <v>2292.6</v>
      </c>
      <c r="F315" s="136">
        <v>1645.67</v>
      </c>
      <c r="G315" s="136">
        <f>H284*(1+(H284/H5)^0.1-1)</f>
        <v>611.004538063496</v>
      </c>
      <c r="H315" s="122"/>
      <c r="I315" s="108">
        <v>695.6</v>
      </c>
      <c r="J315" s="108"/>
      <c r="K315" s="108">
        <v>226.91</v>
      </c>
      <c r="L315" s="108">
        <v>55.82</v>
      </c>
      <c r="M315" s="108">
        <f t="shared" si="45"/>
        <v>0.616621839698763</v>
      </c>
      <c r="N315" s="113">
        <f t="shared" si="46"/>
        <v>0.563432770960042</v>
      </c>
      <c r="O315" s="114">
        <f t="shared" si="53"/>
        <v>0.717818197679491</v>
      </c>
      <c r="P315" s="114">
        <f t="shared" si="54"/>
        <v>0.594487351656164</v>
      </c>
      <c r="Q315" s="137">
        <f t="shared" si="55"/>
        <v>0.26651161915009</v>
      </c>
      <c r="R315" s="120">
        <f t="shared" si="52"/>
        <v>47.0426804372174</v>
      </c>
      <c r="S315" s="120">
        <f t="shared" si="51"/>
        <v>30.1873487721537</v>
      </c>
      <c r="T315" s="120">
        <f t="shared" si="48"/>
        <v>-30.4169555376693</v>
      </c>
      <c r="U315" s="120">
        <f t="shared" si="49"/>
        <v>72.4846721044095</v>
      </c>
      <c r="V315" s="120">
        <f t="shared" si="50"/>
        <v>38.4698496734352</v>
      </c>
    </row>
    <row r="316" spans="1:22">
      <c r="A316" s="106" t="s">
        <v>95</v>
      </c>
      <c r="B316" s="135">
        <v>2018</v>
      </c>
      <c r="C316" s="107">
        <v>2533.98</v>
      </c>
      <c r="D316" s="110">
        <v>0.799465572229295</v>
      </c>
      <c r="E316" s="132">
        <v>1857.54</v>
      </c>
      <c r="F316" s="136">
        <v>1399.86</v>
      </c>
      <c r="G316" s="136">
        <f>4537322/10000</f>
        <v>453.7322</v>
      </c>
      <c r="H316" s="122"/>
      <c r="I316" s="108">
        <v>533.76</v>
      </c>
      <c r="J316" s="108"/>
      <c r="K316" s="108">
        <v>165.09</v>
      </c>
      <c r="L316" s="108">
        <v>63.23</v>
      </c>
      <c r="M316" s="108">
        <f t="shared" si="45"/>
        <v>0.733052352425828</v>
      </c>
      <c r="N316" s="113">
        <f t="shared" si="46"/>
        <v>0.916927980252764</v>
      </c>
      <c r="O316" s="114">
        <f t="shared" si="53"/>
        <v>0.753609612713589</v>
      </c>
      <c r="P316" s="114">
        <f t="shared" si="54"/>
        <v>0.544397296872544</v>
      </c>
      <c r="Q316" s="137">
        <f t="shared" si="55"/>
        <v>0.244265103308677</v>
      </c>
      <c r="R316" s="120">
        <f t="shared" si="52"/>
        <v>81.8091857722002</v>
      </c>
      <c r="S316" s="120">
        <f t="shared" si="51"/>
        <v>40.2394533807008</v>
      </c>
      <c r="T316" s="120">
        <f t="shared" si="48"/>
        <v>-53.7971398894482</v>
      </c>
      <c r="U316" s="120">
        <f t="shared" si="49"/>
        <v>75.2637184429989</v>
      </c>
      <c r="V316" s="120">
        <f t="shared" si="50"/>
        <v>59.2800599948153</v>
      </c>
    </row>
    <row r="317" spans="1:22">
      <c r="A317" s="106" t="s">
        <v>96</v>
      </c>
      <c r="B317" s="135">
        <v>2018</v>
      </c>
      <c r="C317" s="107">
        <v>4359.3</v>
      </c>
      <c r="D317" s="110">
        <v>0.91754018476428</v>
      </c>
      <c r="E317" s="132">
        <v>2615.96</v>
      </c>
      <c r="F317" s="136">
        <v>1976.13</v>
      </c>
      <c r="G317" s="136">
        <v>792.8819</v>
      </c>
      <c r="H317" s="122"/>
      <c r="I317" s="108">
        <v>836.28</v>
      </c>
      <c r="J317" s="108"/>
      <c r="K317" s="108">
        <v>316.71</v>
      </c>
      <c r="L317" s="108">
        <v>99.2</v>
      </c>
      <c r="M317" s="108">
        <f t="shared" si="45"/>
        <v>0.60008716995848</v>
      </c>
      <c r="N317" s="113">
        <f t="shared" si="46"/>
        <v>0.654017317086384</v>
      </c>
      <c r="O317" s="114">
        <f t="shared" si="53"/>
        <v>0.755412926803162</v>
      </c>
      <c r="P317" s="114">
        <f t="shared" si="54"/>
        <v>0.633657704705662</v>
      </c>
      <c r="Q317" s="137">
        <f t="shared" si="55"/>
        <v>0.303094045780517</v>
      </c>
      <c r="R317" s="120">
        <f t="shared" si="52"/>
        <v>55.9517349968808</v>
      </c>
      <c r="S317" s="120">
        <f t="shared" si="51"/>
        <v>40.7459184604745</v>
      </c>
      <c r="T317" s="120">
        <f t="shared" si="48"/>
        <v>-12.1336839505717</v>
      </c>
      <c r="U317" s="120">
        <f t="shared" si="49"/>
        <v>67.9147763279773</v>
      </c>
      <c r="V317" s="120">
        <f t="shared" si="50"/>
        <v>47.2983339279639</v>
      </c>
    </row>
    <row r="318" spans="1:22">
      <c r="A318" s="106" t="s">
        <v>97</v>
      </c>
      <c r="B318" s="135">
        <v>2018</v>
      </c>
      <c r="C318" s="107">
        <v>2704.06</v>
      </c>
      <c r="D318" s="110">
        <v>0.987152659278995</v>
      </c>
      <c r="E318" s="132">
        <v>1240.84</v>
      </c>
      <c r="F318" s="136">
        <v>891.75</v>
      </c>
      <c r="G318" s="136">
        <v>451.87</v>
      </c>
      <c r="H318" s="122"/>
      <c r="I318" s="108">
        <v>364.12</v>
      </c>
      <c r="J318" s="108"/>
      <c r="K318" s="108">
        <v>146.54</v>
      </c>
      <c r="L318" s="108">
        <v>50.37</v>
      </c>
      <c r="M318" s="108">
        <f t="shared" si="45"/>
        <v>0.458880350288085</v>
      </c>
      <c r="N318" s="113">
        <f t="shared" si="46"/>
        <v>0.464852468333769</v>
      </c>
      <c r="O318" s="114">
        <f t="shared" si="53"/>
        <v>0.718666387286032</v>
      </c>
      <c r="P318" s="114">
        <f t="shared" si="54"/>
        <v>0.629133725820017</v>
      </c>
      <c r="Q318" s="137">
        <f t="shared" si="55"/>
        <v>0.36416459817543</v>
      </c>
      <c r="R318" s="120">
        <f t="shared" si="52"/>
        <v>37.3472375370495</v>
      </c>
      <c r="S318" s="120">
        <f t="shared" si="51"/>
        <v>30.425564853991</v>
      </c>
      <c r="T318" s="120">
        <f t="shared" si="48"/>
        <v>-14.2453099171803</v>
      </c>
      <c r="U318" s="120">
        <f t="shared" si="49"/>
        <v>60.2858111345703</v>
      </c>
      <c r="V318" s="120">
        <f t="shared" si="50"/>
        <v>33.0975056147669</v>
      </c>
    </row>
    <row r="319" spans="1:22">
      <c r="A319" s="106" t="s">
        <v>98</v>
      </c>
      <c r="B319" s="135">
        <v>2018</v>
      </c>
      <c r="C319" s="107">
        <v>3773.1</v>
      </c>
      <c r="D319" s="110">
        <v>0.890531019834755</v>
      </c>
      <c r="E319" s="132">
        <v>1282.52</v>
      </c>
      <c r="F319" s="136">
        <v>980.8</v>
      </c>
      <c r="G319" s="136">
        <v>235.2266</v>
      </c>
      <c r="H319" s="122"/>
      <c r="I319" s="108">
        <v>381.5</v>
      </c>
      <c r="J319" s="108"/>
      <c r="K319" s="108">
        <v>107.04</v>
      </c>
      <c r="L319" s="108">
        <v>47.26</v>
      </c>
      <c r="M319" s="108">
        <f t="shared" si="45"/>
        <v>0.339911478625003</v>
      </c>
      <c r="N319" s="113">
        <f t="shared" si="46"/>
        <v>0.381695270635353</v>
      </c>
      <c r="O319" s="114">
        <f t="shared" si="53"/>
        <v>0.764744409443907</v>
      </c>
      <c r="P319" s="114">
        <f t="shared" si="54"/>
        <v>0.546288743882545</v>
      </c>
      <c r="Q319" s="137">
        <f t="shared" si="55"/>
        <v>0.183409693416087</v>
      </c>
      <c r="R319" s="120">
        <f t="shared" si="52"/>
        <v>29.1686679796042</v>
      </c>
      <c r="S319" s="120">
        <f t="shared" si="51"/>
        <v>43.3666877027145</v>
      </c>
      <c r="T319" s="120">
        <f t="shared" si="48"/>
        <v>-52.9142824045349</v>
      </c>
      <c r="U319" s="120">
        <f t="shared" si="49"/>
        <v>82.8658079230305</v>
      </c>
      <c r="V319" s="120">
        <f t="shared" si="50"/>
        <v>29.169690880155</v>
      </c>
    </row>
    <row r="320" spans="1:22">
      <c r="A320" s="106" t="s">
        <v>99</v>
      </c>
      <c r="B320" s="135">
        <v>2018</v>
      </c>
      <c r="C320" s="107">
        <v>2423.78</v>
      </c>
      <c r="D320" s="110">
        <v>1.11496759305793</v>
      </c>
      <c r="E320" s="132">
        <v>7108.15</v>
      </c>
      <c r="F320" s="136">
        <v>6285.04</v>
      </c>
      <c r="G320" s="136">
        <v>1927.7</v>
      </c>
      <c r="H320" s="122"/>
      <c r="I320" s="108">
        <v>2624.82</v>
      </c>
      <c r="J320" s="108"/>
      <c r="K320" s="108">
        <v>1518.71</v>
      </c>
      <c r="L320" s="108">
        <v>770.21</v>
      </c>
      <c r="M320" s="108">
        <f t="shared" si="45"/>
        <v>2.93267128204705</v>
      </c>
      <c r="N320" s="113">
        <f t="shared" si="46"/>
        <v>2.63027490691802</v>
      </c>
      <c r="O320" s="114">
        <f t="shared" si="53"/>
        <v>0.884201937212918</v>
      </c>
      <c r="P320" s="114">
        <f t="shared" si="54"/>
        <v>0.781815231088426</v>
      </c>
      <c r="Q320" s="137">
        <f t="shared" si="55"/>
        <v>0.271195740101151</v>
      </c>
      <c r="R320" s="120">
        <f t="shared" si="52"/>
        <v>250.318075003729</v>
      </c>
      <c r="S320" s="120">
        <f t="shared" si="51"/>
        <v>76.9166203965887</v>
      </c>
      <c r="T320" s="120">
        <f t="shared" si="48"/>
        <v>57.020767864189</v>
      </c>
      <c r="U320" s="120">
        <f t="shared" si="49"/>
        <v>71.8995292770403</v>
      </c>
      <c r="V320" s="120">
        <f t="shared" si="50"/>
        <v>178.466198795678</v>
      </c>
    </row>
    <row r="321" spans="1:22">
      <c r="A321" s="106" t="s">
        <v>100</v>
      </c>
      <c r="B321" s="135">
        <v>2018</v>
      </c>
      <c r="C321" s="107">
        <v>8050.7</v>
      </c>
      <c r="D321" s="110">
        <v>1.21124477263826</v>
      </c>
      <c r="E321" s="132">
        <v>8630.16</v>
      </c>
      <c r="F321" s="136">
        <v>7263.65</v>
      </c>
      <c r="G321" s="136">
        <v>7478.6035</v>
      </c>
      <c r="H321" s="122"/>
      <c r="I321" s="108">
        <v>3113.46</v>
      </c>
      <c r="J321" s="108"/>
      <c r="K321" s="108">
        <v>1312.65</v>
      </c>
      <c r="L321" s="108">
        <v>468.41</v>
      </c>
      <c r="M321" s="108">
        <f t="shared" si="45"/>
        <v>1.07197634988262</v>
      </c>
      <c r="N321" s="113">
        <f t="shared" si="46"/>
        <v>0.885020413791099</v>
      </c>
      <c r="O321" s="114">
        <f t="shared" si="53"/>
        <v>0.841658787322599</v>
      </c>
      <c r="P321" s="114">
        <f t="shared" si="54"/>
        <v>0.673837533471464</v>
      </c>
      <c r="Q321" s="137">
        <f t="shared" si="55"/>
        <v>0.866566031220742</v>
      </c>
      <c r="R321" s="120">
        <f t="shared" si="52"/>
        <v>78.6710539094365</v>
      </c>
      <c r="S321" s="120">
        <f t="shared" si="51"/>
        <v>64.9682748878356</v>
      </c>
      <c r="T321" s="120">
        <f t="shared" si="48"/>
        <v>6.62077355252852</v>
      </c>
      <c r="U321" s="120">
        <f t="shared" si="49"/>
        <v>-2.47443738972113</v>
      </c>
      <c r="V321" s="120">
        <f t="shared" si="50"/>
        <v>60.6109209395098</v>
      </c>
    </row>
    <row r="322" spans="1:22">
      <c r="A322" s="106" t="s">
        <v>101</v>
      </c>
      <c r="B322" s="135">
        <v>2018</v>
      </c>
      <c r="C322" s="107">
        <v>5737</v>
      </c>
      <c r="D322" s="110">
        <v>1.16852532212394</v>
      </c>
      <c r="E322" s="132">
        <v>6598.08</v>
      </c>
      <c r="F322" s="136">
        <v>5586.63</v>
      </c>
      <c r="G322" s="136">
        <v>7748.92</v>
      </c>
      <c r="H322" s="122"/>
      <c r="I322" s="108">
        <v>2408.84</v>
      </c>
      <c r="J322" s="108"/>
      <c r="K322" s="108">
        <v>972.46</v>
      </c>
      <c r="L322" s="108">
        <v>465.86</v>
      </c>
      <c r="M322" s="108">
        <f t="shared" si="45"/>
        <v>1.15009238277846</v>
      </c>
      <c r="N322" s="113">
        <f t="shared" si="46"/>
        <v>0.984225468634278</v>
      </c>
      <c r="O322" s="114">
        <f t="shared" si="53"/>
        <v>0.846705405208788</v>
      </c>
      <c r="P322" s="114">
        <f t="shared" si="54"/>
        <v>0.688636977927659</v>
      </c>
      <c r="Q322" s="137">
        <f t="shared" si="55"/>
        <v>1.17442043746059</v>
      </c>
      <c r="R322" s="120">
        <f t="shared" si="52"/>
        <v>88.4279416346293</v>
      </c>
      <c r="S322" s="120">
        <f t="shared" si="51"/>
        <v>66.3856296044069</v>
      </c>
      <c r="T322" s="120">
        <f t="shared" si="48"/>
        <v>13.5286066779758</v>
      </c>
      <c r="U322" s="120">
        <f t="shared" si="49"/>
        <v>-40.9317700605233</v>
      </c>
      <c r="V322" s="120">
        <f t="shared" si="50"/>
        <v>63.5935745634042</v>
      </c>
    </row>
    <row r="323" spans="1:22">
      <c r="A323" s="106" t="s">
        <v>102</v>
      </c>
      <c r="B323" s="135">
        <v>2018</v>
      </c>
      <c r="C323" s="107">
        <v>6323.6</v>
      </c>
      <c r="D323" s="110">
        <v>1.23370385524942</v>
      </c>
      <c r="E323" s="132">
        <v>3048.58</v>
      </c>
      <c r="F323" s="136">
        <v>2180.74</v>
      </c>
      <c r="G323" s="136">
        <f>(H292+G354)/2</f>
        <v>2954.741072</v>
      </c>
      <c r="H323" s="122"/>
      <c r="I323" s="108">
        <v>905.98</v>
      </c>
      <c r="J323" s="108"/>
      <c r="K323" s="108">
        <v>334.69</v>
      </c>
      <c r="L323" s="108">
        <v>92.35</v>
      </c>
      <c r="M323" s="108">
        <f t="shared" ref="M323:M373" si="56">E323/C323</f>
        <v>0.482095641723069</v>
      </c>
      <c r="N323" s="113">
        <f t="shared" ref="N323:N373" si="57">(E323/C323)/D323</f>
        <v>0.390770961500808</v>
      </c>
      <c r="O323" s="114">
        <f t="shared" si="53"/>
        <v>0.715329760085023</v>
      </c>
      <c r="P323" s="114">
        <f t="shared" si="54"/>
        <v>0.61126956904537</v>
      </c>
      <c r="Q323" s="137">
        <f t="shared" si="55"/>
        <v>0.969218807444778</v>
      </c>
      <c r="R323" s="120">
        <f t="shared" si="52"/>
        <v>30.0612686332985</v>
      </c>
      <c r="S323" s="120">
        <f t="shared" si="51"/>
        <v>29.4884651156233</v>
      </c>
      <c r="T323" s="120">
        <f t="shared" ref="T323:T373" si="58">(P323-$P$7)/($P$27-$P$7)*100</f>
        <v>-22.5836373653049</v>
      </c>
      <c r="U323" s="120">
        <f t="shared" ref="U323:U373" si="59">($Q$22-Q323)/($Q$22-$Q$30)*100</f>
        <v>-15.2978756280987</v>
      </c>
      <c r="V323" s="120">
        <f t="shared" si="50"/>
        <v>20.1463029037634</v>
      </c>
    </row>
    <row r="324" spans="1:22">
      <c r="A324" s="106" t="s">
        <v>103</v>
      </c>
      <c r="B324" s="135">
        <v>2018</v>
      </c>
      <c r="C324" s="107">
        <v>3941</v>
      </c>
      <c r="D324" s="110">
        <v>1.22513781384632</v>
      </c>
      <c r="E324" s="132">
        <v>3007.36</v>
      </c>
      <c r="F324" s="136">
        <v>2237.42</v>
      </c>
      <c r="G324" s="136">
        <v>2422.6159</v>
      </c>
      <c r="H324" s="122"/>
      <c r="I324" s="108">
        <v>840.08</v>
      </c>
      <c r="J324" s="108"/>
      <c r="K324" s="108">
        <v>411.75</v>
      </c>
      <c r="L324" s="108">
        <v>178.04</v>
      </c>
      <c r="M324" s="108">
        <f t="shared" si="56"/>
        <v>0.763095660999746</v>
      </c>
      <c r="N324" s="113">
        <f t="shared" si="57"/>
        <v>0.622865160454078</v>
      </c>
      <c r="O324" s="114">
        <f t="shared" si="53"/>
        <v>0.743981432219621</v>
      </c>
      <c r="P324" s="114">
        <f t="shared" si="54"/>
        <v>0.639070894154875</v>
      </c>
      <c r="Q324" s="137">
        <f t="shared" si="55"/>
        <v>0.805562320440519</v>
      </c>
      <c r="R324" s="120">
        <f t="shared" si="52"/>
        <v>52.8878982282856</v>
      </c>
      <c r="S324" s="120">
        <f t="shared" si="51"/>
        <v>37.5353558359927</v>
      </c>
      <c r="T324" s="120">
        <f t="shared" si="58"/>
        <v>-9.60700739171346</v>
      </c>
      <c r="U324" s="120">
        <f t="shared" si="59"/>
        <v>5.14617791438665</v>
      </c>
      <c r="V324" s="120">
        <f t="shared" si="50"/>
        <v>38.7937271564372</v>
      </c>
    </row>
    <row r="325" spans="1:22">
      <c r="A325" s="106" t="s">
        <v>104</v>
      </c>
      <c r="B325" s="135">
        <v>2018</v>
      </c>
      <c r="C325" s="107">
        <v>4647.57</v>
      </c>
      <c r="D325" s="110">
        <v>1.15312751294236</v>
      </c>
      <c r="E325" s="132">
        <v>2372.33</v>
      </c>
      <c r="F325" s="136">
        <v>1663.15</v>
      </c>
      <c r="G325" s="136">
        <v>2294.4</v>
      </c>
      <c r="H325" s="122"/>
      <c r="I325" s="108">
        <v>715.23</v>
      </c>
      <c r="J325" s="108"/>
      <c r="K325" s="108">
        <v>222.62</v>
      </c>
      <c r="L325" s="108">
        <v>89.01</v>
      </c>
      <c r="M325" s="108">
        <f t="shared" si="56"/>
        <v>0.510445243428286</v>
      </c>
      <c r="N325" s="113">
        <f t="shared" si="57"/>
        <v>0.442661577058218</v>
      </c>
      <c r="O325" s="114">
        <f t="shared" si="53"/>
        <v>0.70106182529412</v>
      </c>
      <c r="P325" s="114">
        <f t="shared" si="54"/>
        <v>0.617418753570033</v>
      </c>
      <c r="Q325" s="137">
        <f t="shared" si="55"/>
        <v>0.96715043859834</v>
      </c>
      <c r="R325" s="120">
        <f t="shared" si="52"/>
        <v>35.1647475919578</v>
      </c>
      <c r="S325" s="120">
        <f t="shared" si="51"/>
        <v>25.4812814675488</v>
      </c>
      <c r="T325" s="120">
        <f t="shared" si="58"/>
        <v>-19.7134255354161</v>
      </c>
      <c r="U325" s="120">
        <f t="shared" si="59"/>
        <v>-15.0394939151814</v>
      </c>
      <c r="V325" s="120">
        <f t="shared" si="50"/>
        <v>22.7198129036247</v>
      </c>
    </row>
    <row r="326" spans="1:22">
      <c r="A326" s="106" t="s">
        <v>105</v>
      </c>
      <c r="B326" s="135">
        <v>2018</v>
      </c>
      <c r="C326" s="107">
        <v>10047.24</v>
      </c>
      <c r="D326" s="110">
        <v>1.01843826763281</v>
      </c>
      <c r="E326" s="132">
        <v>6485.38</v>
      </c>
      <c r="F326" s="136">
        <v>4897.92</v>
      </c>
      <c r="G326" s="136">
        <v>5211.6473</v>
      </c>
      <c r="H326" s="122"/>
      <c r="I326" s="108">
        <v>1902.12</v>
      </c>
      <c r="J326" s="108"/>
      <c r="K326" s="108">
        <v>677.38</v>
      </c>
      <c r="L326" s="108">
        <v>215.3</v>
      </c>
      <c r="M326" s="108">
        <f t="shared" si="56"/>
        <v>0.645488711327688</v>
      </c>
      <c r="N326" s="113">
        <f t="shared" si="57"/>
        <v>0.633802491365548</v>
      </c>
      <c r="O326" s="114">
        <f t="shared" si="53"/>
        <v>0.755224828768707</v>
      </c>
      <c r="P326" s="114">
        <f t="shared" si="54"/>
        <v>0.570609564876519</v>
      </c>
      <c r="Q326" s="137">
        <f t="shared" si="55"/>
        <v>0.803599372743</v>
      </c>
      <c r="R326" s="120">
        <f t="shared" si="52"/>
        <v>53.9635925050055</v>
      </c>
      <c r="S326" s="120">
        <f t="shared" si="51"/>
        <v>40.6930906771304</v>
      </c>
      <c r="T326" s="120">
        <f t="shared" si="58"/>
        <v>-41.5622229811207</v>
      </c>
      <c r="U326" s="120">
        <f t="shared" si="59"/>
        <v>5.39139036250751</v>
      </c>
      <c r="V326" s="120">
        <f t="shared" si="50"/>
        <v>36.8996903765681</v>
      </c>
    </row>
    <row r="327" spans="1:22">
      <c r="A327" s="106" t="s">
        <v>106</v>
      </c>
      <c r="B327" s="135">
        <v>2018</v>
      </c>
      <c r="C327" s="107">
        <v>9605</v>
      </c>
      <c r="D327" s="110">
        <v>1.07643041883716</v>
      </c>
      <c r="E327" s="132">
        <v>3763.94</v>
      </c>
      <c r="F327" s="136">
        <v>2656.65</v>
      </c>
      <c r="G327" s="136">
        <v>3309.7876</v>
      </c>
      <c r="H327" s="122"/>
      <c r="I327" s="108">
        <v>1007.46</v>
      </c>
      <c r="J327" s="108"/>
      <c r="K327" s="108">
        <v>370.23</v>
      </c>
      <c r="L327" s="108">
        <v>102.74</v>
      </c>
      <c r="M327" s="108">
        <f t="shared" si="56"/>
        <v>0.391872982821447</v>
      </c>
      <c r="N327" s="113">
        <f t="shared" si="57"/>
        <v>0.364048596141288</v>
      </c>
      <c r="O327" s="114">
        <f t="shared" si="53"/>
        <v>0.705816245742493</v>
      </c>
      <c r="P327" s="114">
        <f t="shared" si="54"/>
        <v>0.557254436978902</v>
      </c>
      <c r="Q327" s="137">
        <f t="shared" si="55"/>
        <v>0.879341222229897</v>
      </c>
      <c r="R327" s="120">
        <f t="shared" si="52"/>
        <v>27.4331049880431</v>
      </c>
      <c r="S327" s="120">
        <f t="shared" si="51"/>
        <v>26.8165718340943</v>
      </c>
      <c r="T327" s="120">
        <f t="shared" si="58"/>
        <v>-47.7959025735411</v>
      </c>
      <c r="U327" s="120">
        <f t="shared" si="59"/>
        <v>-4.07032090028342</v>
      </c>
      <c r="V327" s="120">
        <f t="shared" ref="V327:V373" si="60">R327*0.6+S327*0.2+T327*0.1+U327*0.1</f>
        <v>16.6365550122623</v>
      </c>
    </row>
    <row r="328" spans="1:22">
      <c r="A328" s="106" t="s">
        <v>107</v>
      </c>
      <c r="B328" s="135">
        <v>2018</v>
      </c>
      <c r="C328" s="107">
        <v>5917</v>
      </c>
      <c r="D328" s="110">
        <v>1.27432375191402</v>
      </c>
      <c r="E328" s="132">
        <v>3307.03</v>
      </c>
      <c r="F328" s="136">
        <v>2463.52</v>
      </c>
      <c r="G328" s="136">
        <v>3162.7404</v>
      </c>
      <c r="H328" s="122"/>
      <c r="I328" s="108">
        <v>937.57</v>
      </c>
      <c r="J328" s="108"/>
      <c r="K328" s="108">
        <v>394.37</v>
      </c>
      <c r="L328" s="108">
        <v>135.87</v>
      </c>
      <c r="M328" s="108">
        <f t="shared" si="56"/>
        <v>0.55890316038533</v>
      </c>
      <c r="N328" s="113">
        <f t="shared" si="57"/>
        <v>0.438588042909711</v>
      </c>
      <c r="O328" s="114">
        <f t="shared" si="53"/>
        <v>0.744934276374874</v>
      </c>
      <c r="P328" s="114">
        <f t="shared" si="54"/>
        <v>0.595818178866013</v>
      </c>
      <c r="Q328" s="137">
        <f t="shared" si="55"/>
        <v>0.956368826409195</v>
      </c>
      <c r="R328" s="120">
        <f t="shared" si="52"/>
        <v>34.764112610257</v>
      </c>
      <c r="S328" s="120">
        <f t="shared" si="51"/>
        <v>37.8029643984124</v>
      </c>
      <c r="T328" s="120">
        <f t="shared" si="58"/>
        <v>-29.7957746337747</v>
      </c>
      <c r="U328" s="120">
        <f t="shared" si="59"/>
        <v>-13.6926493085056</v>
      </c>
      <c r="V328" s="120">
        <f t="shared" si="60"/>
        <v>24.0702180516086</v>
      </c>
    </row>
    <row r="329" spans="1:22">
      <c r="A329" s="106" t="s">
        <v>108</v>
      </c>
      <c r="B329" s="135">
        <v>2018</v>
      </c>
      <c r="C329" s="107">
        <v>6898.77</v>
      </c>
      <c r="D329" s="110">
        <v>1.17163440433715</v>
      </c>
      <c r="E329" s="132">
        <v>2860.68</v>
      </c>
      <c r="F329" s="136">
        <v>1959.67</v>
      </c>
      <c r="G329" s="136">
        <v>1893.1</v>
      </c>
      <c r="H329" s="122"/>
      <c r="I329" s="108">
        <v>779.35</v>
      </c>
      <c r="J329" s="108"/>
      <c r="K329" s="108">
        <v>235.59</v>
      </c>
      <c r="L329" s="108">
        <v>107.94</v>
      </c>
      <c r="M329" s="108">
        <f t="shared" si="56"/>
        <v>0.414665222931044</v>
      </c>
      <c r="N329" s="113">
        <f t="shared" si="57"/>
        <v>0.35392031967996</v>
      </c>
      <c r="O329" s="114">
        <f t="shared" si="53"/>
        <v>0.685036424905967</v>
      </c>
      <c r="P329" s="114">
        <f t="shared" si="54"/>
        <v>0.572994432736124</v>
      </c>
      <c r="Q329" s="137">
        <f t="shared" si="55"/>
        <v>0.661765734021282</v>
      </c>
      <c r="R329" s="120">
        <f t="shared" si="52"/>
        <v>26.4369817921122</v>
      </c>
      <c r="S329" s="120">
        <f t="shared" si="51"/>
        <v>20.9805093985456</v>
      </c>
      <c r="T329" s="120">
        <f t="shared" si="58"/>
        <v>-40.449054899092</v>
      </c>
      <c r="U329" s="120">
        <f t="shared" si="59"/>
        <v>23.1093223383838</v>
      </c>
      <c r="V329" s="120">
        <f t="shared" si="60"/>
        <v>18.3243176989056</v>
      </c>
    </row>
    <row r="330" spans="1:22">
      <c r="A330" s="106" t="s">
        <v>109</v>
      </c>
      <c r="B330" s="135">
        <v>2018</v>
      </c>
      <c r="C330" s="107">
        <v>11346.48</v>
      </c>
      <c r="D330" s="110">
        <v>1.15545036932838</v>
      </c>
      <c r="E330" s="132">
        <v>12102.9</v>
      </c>
      <c r="F330" s="136">
        <v>9737.51</v>
      </c>
      <c r="G330" s="136">
        <v>5374.627</v>
      </c>
      <c r="H330" s="122"/>
      <c r="I330" s="108">
        <v>3922.94</v>
      </c>
      <c r="J330" s="108"/>
      <c r="K330" s="108">
        <v>1876.46</v>
      </c>
      <c r="L330" s="108">
        <v>868.08</v>
      </c>
      <c r="M330" s="108">
        <f t="shared" si="56"/>
        <v>1.06666560906995</v>
      </c>
      <c r="N330" s="113">
        <f t="shared" si="57"/>
        <v>0.923160039915832</v>
      </c>
      <c r="O330" s="114">
        <f t="shared" si="53"/>
        <v>0.804560064116865</v>
      </c>
      <c r="P330" s="114">
        <f t="shared" si="54"/>
        <v>0.684721248039797</v>
      </c>
      <c r="Q330" s="137">
        <f t="shared" si="55"/>
        <v>0.444077617761033</v>
      </c>
      <c r="R330" s="120">
        <f t="shared" si="52"/>
        <v>82.4221132739829</v>
      </c>
      <c r="S330" s="120">
        <f t="shared" si="51"/>
        <v>54.5490096491661</v>
      </c>
      <c r="T330" s="120">
        <f t="shared" si="58"/>
        <v>11.7008888396647</v>
      </c>
      <c r="U330" s="120">
        <f t="shared" si="59"/>
        <v>50.3030351318859</v>
      </c>
      <c r="V330" s="120">
        <f t="shared" si="60"/>
        <v>66.563462291378</v>
      </c>
    </row>
    <row r="331" spans="1:22">
      <c r="A331" s="106" t="s">
        <v>110</v>
      </c>
      <c r="B331" s="135">
        <v>2018</v>
      </c>
      <c r="C331" s="107">
        <v>4926</v>
      </c>
      <c r="D331" s="110">
        <v>1.12397534029322</v>
      </c>
      <c r="E331" s="132">
        <v>1681.48</v>
      </c>
      <c r="F331" s="136">
        <v>1122.09</v>
      </c>
      <c r="G331" s="136">
        <v>1217.8903</v>
      </c>
      <c r="H331" s="122"/>
      <c r="I331" s="108">
        <v>467.74</v>
      </c>
      <c r="J331" s="108"/>
      <c r="K331" s="108">
        <v>151.24</v>
      </c>
      <c r="L331" s="108">
        <v>60.82</v>
      </c>
      <c r="M331" s="108">
        <f t="shared" si="56"/>
        <v>0.341347949654892</v>
      </c>
      <c r="N331" s="113">
        <f t="shared" si="57"/>
        <v>0.303697009549909</v>
      </c>
      <c r="O331" s="114">
        <f t="shared" si="53"/>
        <v>0.667322834645669</v>
      </c>
      <c r="P331" s="114">
        <f t="shared" si="54"/>
        <v>0.605833756650536</v>
      </c>
      <c r="Q331" s="137">
        <f t="shared" si="55"/>
        <v>0.724296631538882</v>
      </c>
      <c r="R331" s="120">
        <f t="shared" si="52"/>
        <v>21.4974835084706</v>
      </c>
      <c r="S331" s="120">
        <f t="shared" si="51"/>
        <v>16.0056051618784</v>
      </c>
      <c r="T331" s="120">
        <f t="shared" si="58"/>
        <v>-25.1208734781802</v>
      </c>
      <c r="U331" s="120">
        <f t="shared" si="59"/>
        <v>15.2979300721168</v>
      </c>
      <c r="V331" s="120">
        <f t="shared" si="60"/>
        <v>15.1173167968517</v>
      </c>
    </row>
    <row r="332" spans="1:22">
      <c r="A332" s="106" t="s">
        <v>111</v>
      </c>
      <c r="B332" s="135">
        <v>2018</v>
      </c>
      <c r="C332" s="107">
        <v>934.32</v>
      </c>
      <c r="D332" s="110">
        <v>1.29800709241071</v>
      </c>
      <c r="E332" s="132">
        <v>752.66</v>
      </c>
      <c r="F332" s="136">
        <v>628.68</v>
      </c>
      <c r="G332" s="136">
        <v>301.9824</v>
      </c>
      <c r="H332" s="122"/>
      <c r="I332" s="108">
        <v>199.68</v>
      </c>
      <c r="J332" s="108"/>
      <c r="K332" s="108">
        <v>119.35</v>
      </c>
      <c r="L332" s="108">
        <v>31.75</v>
      </c>
      <c r="M332" s="108">
        <f t="shared" si="56"/>
        <v>0.805569826183749</v>
      </c>
      <c r="N332" s="113">
        <f t="shared" si="57"/>
        <v>0.620620511932344</v>
      </c>
      <c r="O332" s="114">
        <f t="shared" si="53"/>
        <v>0.83527754895969</v>
      </c>
      <c r="P332" s="114">
        <f t="shared" si="54"/>
        <v>0.557962715530954</v>
      </c>
      <c r="Q332" s="137">
        <f t="shared" si="55"/>
        <v>0.401220205670555</v>
      </c>
      <c r="R332" s="120">
        <f t="shared" si="52"/>
        <v>52.6671354491742</v>
      </c>
      <c r="S332" s="120">
        <f t="shared" si="51"/>
        <v>63.1760888148646</v>
      </c>
      <c r="T332" s="120">
        <f t="shared" si="58"/>
        <v>-47.4653043501829</v>
      </c>
      <c r="U332" s="120">
        <f t="shared" si="59"/>
        <v>55.6568053582215</v>
      </c>
      <c r="V332" s="120">
        <f t="shared" si="60"/>
        <v>45.0546491332813</v>
      </c>
    </row>
    <row r="333" spans="1:22">
      <c r="A333" s="106" t="s">
        <v>112</v>
      </c>
      <c r="B333" s="135">
        <v>2018</v>
      </c>
      <c r="C333" s="107">
        <v>3101.79</v>
      </c>
      <c r="D333" s="110">
        <v>1.11423460842974</v>
      </c>
      <c r="E333" s="132">
        <v>2265.52</v>
      </c>
      <c r="F333" s="136">
        <v>1603.03</v>
      </c>
      <c r="G333" s="136">
        <v>2135.2787</v>
      </c>
      <c r="H333" s="122"/>
      <c r="I333" s="108">
        <v>584.52</v>
      </c>
      <c r="J333" s="108"/>
      <c r="K333" s="108">
        <v>235.08</v>
      </c>
      <c r="L333" s="108">
        <v>89.03</v>
      </c>
      <c r="M333" s="108">
        <f t="shared" si="56"/>
        <v>0.730391161232708</v>
      </c>
      <c r="N333" s="113">
        <f t="shared" si="57"/>
        <v>0.655509311689777</v>
      </c>
      <c r="O333" s="114">
        <f t="shared" si="53"/>
        <v>0.707577068399308</v>
      </c>
      <c r="P333" s="114">
        <f t="shared" si="54"/>
        <v>0.566820333992502</v>
      </c>
      <c r="Q333" s="137">
        <f t="shared" si="55"/>
        <v>0.942511520533917</v>
      </c>
      <c r="R333" s="120">
        <f t="shared" si="52"/>
        <v>56.0984737276331</v>
      </c>
      <c r="S333" s="120">
        <f t="shared" si="51"/>
        <v>27.3111030932395</v>
      </c>
      <c r="T333" s="120">
        <f t="shared" si="58"/>
        <v>-43.33089576462</v>
      </c>
      <c r="U333" s="120">
        <f t="shared" si="59"/>
        <v>-11.9615874456086</v>
      </c>
      <c r="V333" s="120">
        <f t="shared" si="60"/>
        <v>33.5920565342049</v>
      </c>
    </row>
    <row r="334" spans="1:22">
      <c r="A334" s="106" t="s">
        <v>113</v>
      </c>
      <c r="B334" s="135">
        <v>2018</v>
      </c>
      <c r="C334" s="107">
        <v>8341</v>
      </c>
      <c r="D334" s="110">
        <v>1.16712916586747</v>
      </c>
      <c r="E334" s="132">
        <v>3910.9</v>
      </c>
      <c r="F334" s="136">
        <v>2819.77</v>
      </c>
      <c r="G334" s="136">
        <v>3437.3988</v>
      </c>
      <c r="H334" s="122"/>
      <c r="I334" s="108">
        <v>1126.5</v>
      </c>
      <c r="J334" s="108"/>
      <c r="K334" s="108">
        <v>415.79</v>
      </c>
      <c r="L334" s="108">
        <v>178.59</v>
      </c>
      <c r="M334" s="108">
        <f t="shared" si="56"/>
        <v>0.468876633497183</v>
      </c>
      <c r="N334" s="113">
        <f t="shared" si="57"/>
        <v>0.401734998327019</v>
      </c>
      <c r="O334" s="114">
        <f t="shared" si="53"/>
        <v>0.721002838221381</v>
      </c>
      <c r="P334" s="114">
        <f t="shared" si="54"/>
        <v>0.610290910251545</v>
      </c>
      <c r="Q334" s="137">
        <f t="shared" si="55"/>
        <v>0.878927817126493</v>
      </c>
      <c r="R334" s="120">
        <f t="shared" si="52"/>
        <v>31.1395894557336</v>
      </c>
      <c r="S334" s="120">
        <f t="shared" si="51"/>
        <v>31.0817626934029</v>
      </c>
      <c r="T334" s="120">
        <f t="shared" si="58"/>
        <v>-23.040439082052</v>
      </c>
      <c r="U334" s="120">
        <f t="shared" si="59"/>
        <v>-4.01867811958188</v>
      </c>
      <c r="V334" s="120">
        <f t="shared" si="60"/>
        <v>22.1941944919574</v>
      </c>
    </row>
    <row r="335" spans="1:22">
      <c r="A335" s="106" t="s">
        <v>114</v>
      </c>
      <c r="B335" s="135">
        <v>2018</v>
      </c>
      <c r="C335" s="107">
        <v>3600</v>
      </c>
      <c r="D335" s="110">
        <v>1.38143892885251</v>
      </c>
      <c r="E335" s="132">
        <v>1726.8</v>
      </c>
      <c r="F335" s="136">
        <v>1266.02</v>
      </c>
      <c r="G335" s="136">
        <v>1154.4873</v>
      </c>
      <c r="H335" s="122"/>
      <c r="I335" s="108">
        <v>486.39</v>
      </c>
      <c r="J335" s="108"/>
      <c r="K335" s="108">
        <v>184.46</v>
      </c>
      <c r="L335" s="108">
        <v>69.31</v>
      </c>
      <c r="M335" s="108">
        <f t="shared" si="56"/>
        <v>0.479666666666667</v>
      </c>
      <c r="N335" s="113">
        <f t="shared" si="57"/>
        <v>0.347222491453242</v>
      </c>
      <c r="O335" s="114">
        <f t="shared" si="53"/>
        <v>0.733159601575168</v>
      </c>
      <c r="P335" s="114">
        <f t="shared" si="54"/>
        <v>0.584635313818107</v>
      </c>
      <c r="Q335" s="137">
        <f t="shared" si="55"/>
        <v>0.668570361362057</v>
      </c>
      <c r="R335" s="120">
        <f t="shared" si="52"/>
        <v>25.7782456207143</v>
      </c>
      <c r="S335" s="120">
        <f t="shared" si="51"/>
        <v>34.4960187885362</v>
      </c>
      <c r="T335" s="120">
        <f t="shared" si="58"/>
        <v>-35.0155222968696</v>
      </c>
      <c r="U335" s="120">
        <f t="shared" si="59"/>
        <v>22.2592847490529</v>
      </c>
      <c r="V335" s="120">
        <f t="shared" si="60"/>
        <v>21.0905273753541</v>
      </c>
    </row>
    <row r="336" spans="1:22">
      <c r="A336" s="106" t="s">
        <v>115</v>
      </c>
      <c r="B336" s="135">
        <v>2018</v>
      </c>
      <c r="C336" s="107">
        <v>4829.5</v>
      </c>
      <c r="D336" s="110">
        <v>1.13753298792383</v>
      </c>
      <c r="E336" s="132">
        <v>1994.31</v>
      </c>
      <c r="F336" s="136">
        <v>1423.25</v>
      </c>
      <c r="G336" s="136">
        <v>1172.89</v>
      </c>
      <c r="H336" s="122"/>
      <c r="I336" s="108">
        <v>611.66</v>
      </c>
      <c r="J336" s="108"/>
      <c r="K336" s="108">
        <v>180.67</v>
      </c>
      <c r="L336" s="108">
        <v>87.44</v>
      </c>
      <c r="M336" s="108">
        <f t="shared" si="56"/>
        <v>0.412943368878766</v>
      </c>
      <c r="N336" s="113">
        <f t="shared" si="57"/>
        <v>0.363016609858893</v>
      </c>
      <c r="O336" s="114">
        <f t="shared" si="53"/>
        <v>0.71365534946924</v>
      </c>
      <c r="P336" s="114">
        <f t="shared" si="54"/>
        <v>0.618141577375725</v>
      </c>
      <c r="Q336" s="137">
        <f t="shared" si="55"/>
        <v>0.588118196268384</v>
      </c>
      <c r="R336" s="120">
        <f t="shared" si="52"/>
        <v>27.3316084029428</v>
      </c>
      <c r="S336" s="120">
        <f t="shared" si="51"/>
        <v>29.0182028851002</v>
      </c>
      <c r="T336" s="120">
        <f t="shared" si="58"/>
        <v>-19.3760381258009</v>
      </c>
      <c r="U336" s="120">
        <f t="shared" si="59"/>
        <v>32.3094110892396</v>
      </c>
      <c r="V336" s="120">
        <f t="shared" si="60"/>
        <v>23.4959429151296</v>
      </c>
    </row>
    <row r="337" spans="1:22">
      <c r="A337" s="106" t="s">
        <v>116</v>
      </c>
      <c r="B337" s="135">
        <v>2018</v>
      </c>
      <c r="C337" s="107">
        <v>343.82</v>
      </c>
      <c r="D337" s="110">
        <v>1.29166134841964</v>
      </c>
      <c r="E337" s="132">
        <v>230.29</v>
      </c>
      <c r="F337" s="136">
        <v>155.93</v>
      </c>
      <c r="G337" s="136">
        <v>81.5487</v>
      </c>
      <c r="H337" s="122"/>
      <c r="I337" s="108">
        <v>98.93</v>
      </c>
      <c r="J337" s="108"/>
      <c r="K337" s="108">
        <v>4.93</v>
      </c>
      <c r="L337" s="108">
        <v>25.2</v>
      </c>
      <c r="M337" s="108">
        <f t="shared" si="56"/>
        <v>0.669798150194869</v>
      </c>
      <c r="N337" s="113">
        <f t="shared" si="57"/>
        <v>0.518555541678455</v>
      </c>
      <c r="O337" s="114">
        <f t="shared" si="53"/>
        <v>0.677102783446958</v>
      </c>
      <c r="P337" s="114">
        <f t="shared" si="54"/>
        <v>0.827679086769704</v>
      </c>
      <c r="Q337" s="137">
        <f t="shared" si="55"/>
        <v>0.354113074818707</v>
      </c>
      <c r="R337" s="120">
        <f t="shared" si="52"/>
        <v>42.6289730085955</v>
      </c>
      <c r="S337" s="120">
        <f t="shared" si="51"/>
        <v>18.7523271990802</v>
      </c>
      <c r="T337" s="120">
        <f t="shared" si="58"/>
        <v>78.4283188350122</v>
      </c>
      <c r="U337" s="120">
        <f t="shared" si="59"/>
        <v>61.5414526642766</v>
      </c>
      <c r="V337" s="120">
        <f t="shared" si="60"/>
        <v>43.3248263949022</v>
      </c>
    </row>
    <row r="338" spans="1:22">
      <c r="A338" s="106" t="s">
        <v>117</v>
      </c>
      <c r="B338" s="135">
        <v>2018</v>
      </c>
      <c r="C338" s="107">
        <v>3864.4</v>
      </c>
      <c r="D338" s="110">
        <v>1.20694034125887</v>
      </c>
      <c r="E338" s="132">
        <v>2243.11</v>
      </c>
      <c r="F338" s="136">
        <v>1774.29</v>
      </c>
      <c r="G338" s="136">
        <f>10656249/10000</f>
        <v>1065.6249</v>
      </c>
      <c r="H338" s="122"/>
      <c r="I338" s="108">
        <v>776.91</v>
      </c>
      <c r="J338" s="108"/>
      <c r="K338" s="108">
        <v>228.28</v>
      </c>
      <c r="L338" s="108">
        <v>102.58</v>
      </c>
      <c r="M338" s="108">
        <f t="shared" si="56"/>
        <v>0.58045492185074</v>
      </c>
      <c r="N338" s="113">
        <f t="shared" si="57"/>
        <v>0.480930914319519</v>
      </c>
      <c r="O338" s="114">
        <f t="shared" si="53"/>
        <v>0.790995537445778</v>
      </c>
      <c r="P338" s="114">
        <f t="shared" si="54"/>
        <v>0.624345512853029</v>
      </c>
      <c r="Q338" s="137">
        <f t="shared" si="55"/>
        <v>0.475065823789293</v>
      </c>
      <c r="R338" s="120">
        <f t="shared" si="52"/>
        <v>38.9285641390711</v>
      </c>
      <c r="S338" s="120">
        <f t="shared" si="51"/>
        <v>50.7393798557286</v>
      </c>
      <c r="T338" s="120">
        <f t="shared" si="58"/>
        <v>-16.4802705768834</v>
      </c>
      <c r="U338" s="120">
        <f t="shared" si="59"/>
        <v>46.4319723049609</v>
      </c>
      <c r="V338" s="120">
        <f t="shared" si="60"/>
        <v>36.5001846273961</v>
      </c>
    </row>
    <row r="339" spans="1:22">
      <c r="A339" s="106" t="s">
        <v>118</v>
      </c>
      <c r="B339" s="135">
        <v>2018</v>
      </c>
      <c r="C339" s="107">
        <v>2637.26</v>
      </c>
      <c r="D339" s="110">
        <v>1.07849164198024</v>
      </c>
      <c r="E339" s="132">
        <v>870.8</v>
      </c>
      <c r="F339" s="136">
        <v>610.47</v>
      </c>
      <c r="G339" s="136">
        <v>260.3092</v>
      </c>
      <c r="H339" s="122"/>
      <c r="I339" s="108">
        <v>293.94</v>
      </c>
      <c r="J339" s="108"/>
      <c r="K339" s="108">
        <v>74.59</v>
      </c>
      <c r="L339" s="108">
        <v>30.53</v>
      </c>
      <c r="M339" s="108">
        <f t="shared" si="56"/>
        <v>0.330191183273549</v>
      </c>
      <c r="N339" s="113">
        <f t="shared" si="57"/>
        <v>0.306160168907084</v>
      </c>
      <c r="O339" s="114">
        <f t="shared" si="53"/>
        <v>0.701045016077171</v>
      </c>
      <c r="P339" s="114">
        <f t="shared" si="54"/>
        <v>0.653693056169836</v>
      </c>
      <c r="Q339" s="137">
        <f t="shared" si="55"/>
        <v>0.298931097841066</v>
      </c>
      <c r="R339" s="120">
        <f t="shared" si="52"/>
        <v>21.7397369837114</v>
      </c>
      <c r="S339" s="120">
        <f t="shared" ref="S339:S373" si="61">(O339-$O$27)/($O$2-$O$27)*100</f>
        <v>25.4765605587218</v>
      </c>
      <c r="T339" s="120">
        <f t="shared" si="58"/>
        <v>-2.78192315077601</v>
      </c>
      <c r="U339" s="120">
        <f t="shared" si="59"/>
        <v>68.4348139514569</v>
      </c>
      <c r="V339" s="120">
        <f t="shared" si="60"/>
        <v>24.7044433820393</v>
      </c>
    </row>
    <row r="340" spans="1:22">
      <c r="A340" s="106" t="s">
        <v>119</v>
      </c>
      <c r="B340" s="135">
        <v>2018</v>
      </c>
      <c r="C340" s="107">
        <v>603.23</v>
      </c>
      <c r="D340" s="110">
        <v>1.068924728847</v>
      </c>
      <c r="E340" s="132">
        <v>272.87</v>
      </c>
      <c r="F340" s="136">
        <v>205.49</v>
      </c>
      <c r="G340" s="136">
        <v>99.5746</v>
      </c>
      <c r="H340" s="122"/>
      <c r="I340" s="108">
        <v>92.7</v>
      </c>
      <c r="J340" s="108"/>
      <c r="K340" s="108">
        <v>25.03</v>
      </c>
      <c r="L340" s="108">
        <v>11.17</v>
      </c>
      <c r="M340" s="108">
        <f t="shared" si="56"/>
        <v>0.452348192231819</v>
      </c>
      <c r="N340" s="113">
        <f t="shared" si="57"/>
        <v>0.423180585147231</v>
      </c>
      <c r="O340" s="114">
        <f t="shared" si="53"/>
        <v>0.753069227104482</v>
      </c>
      <c r="P340" s="114">
        <f t="shared" si="54"/>
        <v>0.627281132901844</v>
      </c>
      <c r="Q340" s="137">
        <f t="shared" si="55"/>
        <v>0.364915894015465</v>
      </c>
      <c r="R340" s="120">
        <f t="shared" si="52"/>
        <v>33.2487781773815</v>
      </c>
      <c r="S340" s="120">
        <f t="shared" si="61"/>
        <v>40.0876847885253</v>
      </c>
      <c r="T340" s="120">
        <f t="shared" si="58"/>
        <v>-15.1100317495437</v>
      </c>
      <c r="U340" s="120">
        <f t="shared" si="59"/>
        <v>60.1919588671711</v>
      </c>
      <c r="V340" s="120">
        <f t="shared" si="60"/>
        <v>32.4749965758967</v>
      </c>
    </row>
    <row r="341" spans="1:22">
      <c r="A341" s="106" t="s">
        <v>120</v>
      </c>
      <c r="B341" s="135">
        <v>2018</v>
      </c>
      <c r="C341" s="107">
        <v>688.11</v>
      </c>
      <c r="D341" s="110">
        <v>1.2140237147355</v>
      </c>
      <c r="E341" s="132">
        <v>444.43</v>
      </c>
      <c r="F341" s="136">
        <v>298.3</v>
      </c>
      <c r="G341" s="136">
        <v>82.431</v>
      </c>
      <c r="H341" s="122"/>
      <c r="I341" s="108">
        <v>133.99</v>
      </c>
      <c r="J341" s="108"/>
      <c r="K341" s="108">
        <v>32.53</v>
      </c>
      <c r="L341" s="108">
        <v>13.4</v>
      </c>
      <c r="M341" s="108">
        <f t="shared" si="56"/>
        <v>0.645870573018849</v>
      </c>
      <c r="N341" s="113">
        <f t="shared" si="57"/>
        <v>0.532008201470401</v>
      </c>
      <c r="O341" s="114">
        <f t="shared" si="53"/>
        <v>0.671196813896452</v>
      </c>
      <c r="P341" s="114">
        <f t="shared" si="54"/>
        <v>0.603151190077104</v>
      </c>
      <c r="Q341" s="137">
        <f t="shared" si="55"/>
        <v>0.185475777962784</v>
      </c>
      <c r="R341" s="120">
        <f t="shared" si="52"/>
        <v>43.95205167029</v>
      </c>
      <c r="S341" s="120">
        <f t="shared" si="61"/>
        <v>17.0936215100196</v>
      </c>
      <c r="T341" s="120">
        <f t="shared" si="58"/>
        <v>-26.3729963056298</v>
      </c>
      <c r="U341" s="120">
        <f t="shared" si="59"/>
        <v>82.6077115660259</v>
      </c>
      <c r="V341" s="120">
        <f t="shared" si="60"/>
        <v>35.4134268302175</v>
      </c>
    </row>
    <row r="342" spans="1:22">
      <c r="A342" s="106" t="s">
        <v>121</v>
      </c>
      <c r="B342" s="135">
        <v>2018</v>
      </c>
      <c r="C342" s="107">
        <v>2486.76</v>
      </c>
      <c r="D342" s="110">
        <v>1.19156039634831</v>
      </c>
      <c r="E342" s="132">
        <v>1531.46</v>
      </c>
      <c r="F342" s="136">
        <v>1051.8</v>
      </c>
      <c r="G342" s="136">
        <v>477.3701</v>
      </c>
      <c r="H342" s="122"/>
      <c r="I342" s="108">
        <v>426.48</v>
      </c>
      <c r="J342" s="108"/>
      <c r="K342" s="108">
        <v>127.13</v>
      </c>
      <c r="L342" s="108">
        <v>74.19</v>
      </c>
      <c r="M342" s="108">
        <f t="shared" si="56"/>
        <v>0.6158455178626</v>
      </c>
      <c r="N342" s="113">
        <f t="shared" si="57"/>
        <v>0.516839532221731</v>
      </c>
      <c r="O342" s="114">
        <f t="shared" si="53"/>
        <v>0.686795606806577</v>
      </c>
      <c r="P342" s="114">
        <f t="shared" si="54"/>
        <v>0.596881536413767</v>
      </c>
      <c r="Q342" s="137">
        <f t="shared" si="55"/>
        <v>0.311709153356927</v>
      </c>
      <c r="R342" s="120">
        <f t="shared" ref="R342:R373" si="62">(N342-$N$27)/($N$10-$N$27)*100</f>
        <v>42.4602022576384</v>
      </c>
      <c r="S342" s="120">
        <f t="shared" si="61"/>
        <v>21.4745798473823</v>
      </c>
      <c r="T342" s="120">
        <f t="shared" si="58"/>
        <v>-29.2994386723599</v>
      </c>
      <c r="U342" s="120">
        <f t="shared" si="59"/>
        <v>66.8385726052258</v>
      </c>
      <c r="V342" s="120">
        <f t="shared" si="60"/>
        <v>33.5249507173461</v>
      </c>
    </row>
    <row r="343" spans="1:22">
      <c r="A343" s="125" t="s">
        <v>122</v>
      </c>
      <c r="B343" s="124">
        <v>2019</v>
      </c>
      <c r="C343" s="107">
        <v>2153.6</v>
      </c>
      <c r="D343" s="110">
        <v>1.41234700633761</v>
      </c>
      <c r="E343" s="138">
        <v>5817.0994</v>
      </c>
      <c r="F343" s="139">
        <v>4822.9802</v>
      </c>
      <c r="G343" s="122">
        <v>2033.7252</v>
      </c>
      <c r="H343" s="122"/>
      <c r="I343" s="108">
        <v>1820.898</v>
      </c>
      <c r="J343" s="108"/>
      <c r="K343" s="108">
        <v>1228.53</v>
      </c>
      <c r="L343" s="108">
        <v>544.1642</v>
      </c>
      <c r="M343" s="108">
        <f t="shared" si="56"/>
        <v>2.70110484769688</v>
      </c>
      <c r="N343" s="113">
        <f t="shared" si="57"/>
        <v>1.9124937678745</v>
      </c>
      <c r="O343" s="114">
        <f t="shared" ref="O343:O373" si="63">F343/E343</f>
        <v>0.829103968895563</v>
      </c>
      <c r="P343" s="114">
        <f t="shared" ref="P343:P373" si="64">(I343+K343+L343+J343)/F343</f>
        <v>0.745097854641825</v>
      </c>
      <c r="Q343" s="137">
        <f t="shared" si="55"/>
        <v>0.34961156070326</v>
      </c>
      <c r="R343" s="120">
        <f t="shared" si="62"/>
        <v>179.723789299444</v>
      </c>
      <c r="S343" s="120">
        <f t="shared" si="61"/>
        <v>61.4422240723078</v>
      </c>
      <c r="T343" s="120">
        <f t="shared" si="58"/>
        <v>39.8824550006158</v>
      </c>
      <c r="U343" s="120">
        <f t="shared" si="59"/>
        <v>62.1037841506908</v>
      </c>
      <c r="V343" s="120">
        <f t="shared" si="60"/>
        <v>130.321342309259</v>
      </c>
    </row>
    <row r="344" spans="1:22">
      <c r="A344" s="125" t="s">
        <v>123</v>
      </c>
      <c r="B344" s="124">
        <v>2019</v>
      </c>
      <c r="C344" s="107">
        <v>1561.83</v>
      </c>
      <c r="D344" s="110">
        <v>0.698048270373886</v>
      </c>
      <c r="E344" s="138">
        <v>2410.41</v>
      </c>
      <c r="F344" s="139">
        <v>1634.3537</v>
      </c>
      <c r="G344" s="122">
        <v>1361.3785</v>
      </c>
      <c r="H344" s="122"/>
      <c r="I344" s="108">
        <v>727.1307</v>
      </c>
      <c r="J344" s="108"/>
      <c r="K344" s="108">
        <v>323.9093</v>
      </c>
      <c r="L344" s="108">
        <v>96.4671</v>
      </c>
      <c r="M344" s="108">
        <f t="shared" si="56"/>
        <v>1.54332417740727</v>
      </c>
      <c r="N344" s="113">
        <f t="shared" si="57"/>
        <v>2.21091326045496</v>
      </c>
      <c r="O344" s="114">
        <f t="shared" si="63"/>
        <v>0.678039711086496</v>
      </c>
      <c r="P344" s="114">
        <f t="shared" si="64"/>
        <v>0.702116744986107</v>
      </c>
      <c r="Q344" s="137">
        <f t="shared" si="55"/>
        <v>0.564791259578246</v>
      </c>
      <c r="R344" s="120">
        <f t="shared" si="62"/>
        <v>209.073558711086</v>
      </c>
      <c r="S344" s="120">
        <f t="shared" si="61"/>
        <v>19.0154655699519</v>
      </c>
      <c r="T344" s="120">
        <f t="shared" si="58"/>
        <v>19.8204632192986</v>
      </c>
      <c r="U344" s="120">
        <f t="shared" si="59"/>
        <v>35.2234241626287</v>
      </c>
      <c r="V344" s="120">
        <f t="shared" si="60"/>
        <v>134.751617078835</v>
      </c>
    </row>
    <row r="345" spans="1:22">
      <c r="A345" s="125" t="s">
        <v>124</v>
      </c>
      <c r="B345" s="124">
        <v>2019</v>
      </c>
      <c r="C345" s="107">
        <v>7591.97</v>
      </c>
      <c r="D345" s="110">
        <v>0.912897409719392</v>
      </c>
      <c r="E345" s="138">
        <v>3738.9897</v>
      </c>
      <c r="F345" s="139">
        <v>2630.7304</v>
      </c>
      <c r="G345" s="122">
        <v>2717.8326</v>
      </c>
      <c r="H345" s="122"/>
      <c r="I345" s="108">
        <v>1013.5245</v>
      </c>
      <c r="J345" s="108"/>
      <c r="K345" s="108">
        <v>411.3314</v>
      </c>
      <c r="L345" s="108">
        <v>70.06</v>
      </c>
      <c r="M345" s="108">
        <f t="shared" si="56"/>
        <v>0.4924926863515</v>
      </c>
      <c r="N345" s="113">
        <f t="shared" si="57"/>
        <v>0.539483058126853</v>
      </c>
      <c r="O345" s="114">
        <f t="shared" si="63"/>
        <v>0.703593914687703</v>
      </c>
      <c r="P345" s="114">
        <f t="shared" si="64"/>
        <v>0.568251273486633</v>
      </c>
      <c r="Q345" s="137">
        <f t="shared" ref="Q345:Q373" si="65">G345/E345</f>
        <v>0.726889565916697</v>
      </c>
      <c r="R345" s="120">
        <f t="shared" si="62"/>
        <v>44.6872091405842</v>
      </c>
      <c r="S345" s="120">
        <f t="shared" si="61"/>
        <v>26.1924248363773</v>
      </c>
      <c r="T345" s="120">
        <f t="shared" si="58"/>
        <v>-42.6629861503551</v>
      </c>
      <c r="U345" s="120">
        <f t="shared" si="59"/>
        <v>14.9740193599749</v>
      </c>
      <c r="V345" s="120">
        <f t="shared" si="60"/>
        <v>29.281913772588</v>
      </c>
    </row>
    <row r="346" spans="1:22">
      <c r="A346" s="125" t="s">
        <v>125</v>
      </c>
      <c r="B346" s="124">
        <v>2019</v>
      </c>
      <c r="C346" s="107">
        <v>3729</v>
      </c>
      <c r="D346" s="110">
        <v>1.04329005581457</v>
      </c>
      <c r="E346" s="138">
        <v>2347.7478</v>
      </c>
      <c r="F346" s="139">
        <v>1783.6582</v>
      </c>
      <c r="G346" s="122">
        <f>G315*(1+(H284/H5)^0.1-1)</f>
        <v>703.070742535876</v>
      </c>
      <c r="H346" s="122"/>
      <c r="I346" s="108">
        <v>718.7011</v>
      </c>
      <c r="J346" s="108"/>
      <c r="K346" s="108">
        <v>271.4835</v>
      </c>
      <c r="L346" s="108">
        <v>36.7602</v>
      </c>
      <c r="M346" s="108">
        <f t="shared" si="56"/>
        <v>0.629591794046661</v>
      </c>
      <c r="N346" s="113">
        <f t="shared" si="57"/>
        <v>0.603467645970319</v>
      </c>
      <c r="O346" s="114">
        <f t="shared" si="63"/>
        <v>0.759731603198606</v>
      </c>
      <c r="P346" s="114">
        <f t="shared" si="64"/>
        <v>0.57575201347433</v>
      </c>
      <c r="Q346" s="137">
        <f t="shared" si="65"/>
        <v>0.29946604253484</v>
      </c>
      <c r="R346" s="120">
        <f t="shared" si="62"/>
        <v>50.9801388780689</v>
      </c>
      <c r="S346" s="120">
        <f t="shared" si="61"/>
        <v>41.9588290664426</v>
      </c>
      <c r="T346" s="120">
        <f t="shared" si="58"/>
        <v>-39.161918234884</v>
      </c>
      <c r="U346" s="120">
        <f t="shared" si="59"/>
        <v>68.3679883818631</v>
      </c>
      <c r="V346" s="120">
        <f t="shared" si="60"/>
        <v>41.9004561548277</v>
      </c>
    </row>
    <row r="347" spans="1:22">
      <c r="A347" s="125" t="s">
        <v>95</v>
      </c>
      <c r="B347" s="124">
        <v>2019</v>
      </c>
      <c r="C347" s="107">
        <v>2539.56</v>
      </c>
      <c r="D347" s="110">
        <v>0.756577350975147</v>
      </c>
      <c r="E347" s="138">
        <v>2059.694</v>
      </c>
      <c r="F347" s="139">
        <v>1539.6884</v>
      </c>
      <c r="G347" s="122">
        <v>520.9091</v>
      </c>
      <c r="H347" s="122"/>
      <c r="I347" s="108">
        <v>566.0374</v>
      </c>
      <c r="J347" s="108"/>
      <c r="K347" s="108">
        <v>181.6507</v>
      </c>
      <c r="L347" s="108">
        <v>44.4873</v>
      </c>
      <c r="M347" s="108">
        <f t="shared" si="56"/>
        <v>0.811043645355888</v>
      </c>
      <c r="N347" s="113">
        <f t="shared" si="57"/>
        <v>1.07199038447363</v>
      </c>
      <c r="O347" s="114">
        <f t="shared" si="63"/>
        <v>0.747532594647555</v>
      </c>
      <c r="P347" s="114">
        <f t="shared" si="64"/>
        <v>0.514503713868339</v>
      </c>
      <c r="Q347" s="137">
        <f t="shared" si="65"/>
        <v>0.252906062745243</v>
      </c>
      <c r="R347" s="120">
        <f t="shared" si="62"/>
        <v>97.0596835494863</v>
      </c>
      <c r="S347" s="120">
        <f t="shared" si="61"/>
        <v>38.5327083065088</v>
      </c>
      <c r="T347" s="120">
        <f t="shared" si="58"/>
        <v>-67.7503584393726</v>
      </c>
      <c r="U347" s="120">
        <f t="shared" si="59"/>
        <v>74.1842852924205</v>
      </c>
      <c r="V347" s="120">
        <f t="shared" si="60"/>
        <v>66.5857444762984</v>
      </c>
    </row>
    <row r="348" spans="1:22">
      <c r="A348" s="125" t="s">
        <v>126</v>
      </c>
      <c r="B348" s="124">
        <v>2019</v>
      </c>
      <c r="C348" s="107">
        <v>4351.7</v>
      </c>
      <c r="D348" s="110">
        <v>0.855761682061962</v>
      </c>
      <c r="E348" s="138">
        <v>2652.4028</v>
      </c>
      <c r="F348" s="139">
        <v>1929.5158</v>
      </c>
      <c r="G348" s="122">
        <v>1081.8444</v>
      </c>
      <c r="H348" s="122"/>
      <c r="I348" s="108">
        <v>783.3437</v>
      </c>
      <c r="J348" s="108"/>
      <c r="K348" s="108">
        <v>330.1784</v>
      </c>
      <c r="L348" s="108">
        <v>65.5171</v>
      </c>
      <c r="M348" s="108">
        <f t="shared" si="56"/>
        <v>0.609509570972264</v>
      </c>
      <c r="N348" s="113">
        <f t="shared" si="57"/>
        <v>0.71224218581936</v>
      </c>
      <c r="O348" s="114">
        <f t="shared" si="63"/>
        <v>0.727459569866236</v>
      </c>
      <c r="P348" s="114">
        <f t="shared" si="64"/>
        <v>0.611054441741291</v>
      </c>
      <c r="Q348" s="137">
        <f t="shared" si="65"/>
        <v>0.407873344124052</v>
      </c>
      <c r="R348" s="120">
        <f t="shared" si="62"/>
        <v>61.6781922619844</v>
      </c>
      <c r="S348" s="120">
        <f t="shared" si="61"/>
        <v>32.8951512353637</v>
      </c>
      <c r="T348" s="120">
        <f t="shared" si="58"/>
        <v>-22.6840508316147</v>
      </c>
      <c r="U348" s="120">
        <f t="shared" si="59"/>
        <v>54.8256918395418</v>
      </c>
      <c r="V348" s="120">
        <f t="shared" si="60"/>
        <v>46.8001097050561</v>
      </c>
    </row>
    <row r="349" spans="1:22">
      <c r="A349" s="125" t="s">
        <v>127</v>
      </c>
      <c r="B349" s="124">
        <v>2019</v>
      </c>
      <c r="C349" s="107">
        <v>2690.73</v>
      </c>
      <c r="D349" s="110">
        <v>0.74555722094913</v>
      </c>
      <c r="E349" s="138">
        <v>1116.9457</v>
      </c>
      <c r="F349" s="139">
        <v>797.9776</v>
      </c>
      <c r="G349" s="122">
        <v>593.29</v>
      </c>
      <c r="H349" s="122"/>
      <c r="I349" s="108">
        <v>328.2985</v>
      </c>
      <c r="J349" s="108"/>
      <c r="K349" s="108">
        <v>128.7944</v>
      </c>
      <c r="L349" s="108">
        <v>33.6833</v>
      </c>
      <c r="M349" s="108">
        <f t="shared" si="56"/>
        <v>0.415108799470776</v>
      </c>
      <c r="N349" s="113">
        <f t="shared" si="57"/>
        <v>0.556776579726935</v>
      </c>
      <c r="O349" s="114">
        <f t="shared" si="63"/>
        <v>0.714428284203968</v>
      </c>
      <c r="P349" s="114">
        <f t="shared" si="64"/>
        <v>0.615025033284142</v>
      </c>
      <c r="Q349" s="137">
        <f t="shared" si="65"/>
        <v>0.531171748098408</v>
      </c>
      <c r="R349" s="120">
        <f t="shared" si="62"/>
        <v>46.3880392937647</v>
      </c>
      <c r="S349" s="120">
        <f t="shared" si="61"/>
        <v>29.2352834560042</v>
      </c>
      <c r="T349" s="120">
        <f t="shared" si="58"/>
        <v>-20.8307256025148</v>
      </c>
      <c r="U349" s="120">
        <f t="shared" si="59"/>
        <v>39.4231910362029</v>
      </c>
      <c r="V349" s="120">
        <f t="shared" si="60"/>
        <v>35.5391268108285</v>
      </c>
    </row>
    <row r="350" spans="1:22">
      <c r="A350" s="125" t="s">
        <v>98</v>
      </c>
      <c r="B350" s="124">
        <v>2019</v>
      </c>
      <c r="C350" s="107">
        <v>3751.3</v>
      </c>
      <c r="D350" s="110">
        <v>0.71104758612111</v>
      </c>
      <c r="E350" s="138">
        <v>1262.7563</v>
      </c>
      <c r="F350" s="139">
        <v>924.4036</v>
      </c>
      <c r="G350" s="122">
        <v>286.9604</v>
      </c>
      <c r="H350" s="122"/>
      <c r="I350" s="108">
        <v>339.4949</v>
      </c>
      <c r="J350" s="108"/>
      <c r="K350" s="108">
        <v>103.7439</v>
      </c>
      <c r="L350" s="108">
        <v>32.6864</v>
      </c>
      <c r="M350" s="108">
        <f t="shared" si="56"/>
        <v>0.336618318982753</v>
      </c>
      <c r="N350" s="113">
        <f t="shared" si="57"/>
        <v>0.473411801900721</v>
      </c>
      <c r="O350" s="114">
        <f t="shared" si="63"/>
        <v>0.732052257430828</v>
      </c>
      <c r="P350" s="114">
        <f t="shared" si="64"/>
        <v>0.514845679960571</v>
      </c>
      <c r="Q350" s="137">
        <f t="shared" si="65"/>
        <v>0.227249232492445</v>
      </c>
      <c r="R350" s="120">
        <f t="shared" si="62"/>
        <v>38.1890540830636</v>
      </c>
      <c r="S350" s="120">
        <f t="shared" si="61"/>
        <v>34.1850185342584</v>
      </c>
      <c r="T350" s="120">
        <f t="shared" si="58"/>
        <v>-67.5907413195073</v>
      </c>
      <c r="U350" s="120">
        <f t="shared" si="59"/>
        <v>77.3893498824053</v>
      </c>
      <c r="V350" s="120">
        <f t="shared" si="60"/>
        <v>30.7302970129796</v>
      </c>
    </row>
    <row r="351" spans="1:22">
      <c r="A351" s="125" t="s">
        <v>128</v>
      </c>
      <c r="B351" s="124">
        <v>2019</v>
      </c>
      <c r="C351" s="107">
        <v>2428.14</v>
      </c>
      <c r="D351" s="110">
        <v>1.22809272689813</v>
      </c>
      <c r="E351" s="138">
        <v>7165.0984</v>
      </c>
      <c r="F351" s="139">
        <v>6216.2875</v>
      </c>
      <c r="G351" s="122">
        <v>2248.5</v>
      </c>
      <c r="H351" s="122"/>
      <c r="I351" s="108">
        <v>2766.8533</v>
      </c>
      <c r="J351" s="108"/>
      <c r="K351" s="108">
        <v>1452.1092</v>
      </c>
      <c r="L351" s="108">
        <v>603.7335</v>
      </c>
      <c r="M351" s="108">
        <f t="shared" si="56"/>
        <v>2.95085884668924</v>
      </c>
      <c r="N351" s="113">
        <f t="shared" si="57"/>
        <v>2.40279808035538</v>
      </c>
      <c r="O351" s="114">
        <f t="shared" si="63"/>
        <v>0.867578803942176</v>
      </c>
      <c r="P351" s="114">
        <f t="shared" si="64"/>
        <v>0.775816112108714</v>
      </c>
      <c r="Q351" s="137">
        <f t="shared" si="65"/>
        <v>0.313812857057204</v>
      </c>
      <c r="R351" s="120">
        <f t="shared" si="62"/>
        <v>227.945567268481</v>
      </c>
      <c r="S351" s="120">
        <f t="shared" si="61"/>
        <v>72.2479736163449</v>
      </c>
      <c r="T351" s="120">
        <f t="shared" si="58"/>
        <v>54.2206010785903</v>
      </c>
      <c r="U351" s="120">
        <f t="shared" si="59"/>
        <v>66.5757768439746</v>
      </c>
      <c r="V351" s="120">
        <f t="shared" si="60"/>
        <v>163.296572876614</v>
      </c>
    </row>
    <row r="352" spans="1:22">
      <c r="A352" s="125" t="s">
        <v>129</v>
      </c>
      <c r="B352" s="124">
        <v>2019</v>
      </c>
      <c r="C352" s="107">
        <v>8070</v>
      </c>
      <c r="D352" s="110">
        <v>1.22835493736411</v>
      </c>
      <c r="E352" s="138">
        <v>8802.3616</v>
      </c>
      <c r="F352" s="139">
        <v>7339.5887</v>
      </c>
      <c r="G352" s="122">
        <v>8564.2316</v>
      </c>
      <c r="H352" s="122"/>
      <c r="I352" s="108">
        <v>3146.7109</v>
      </c>
      <c r="J352" s="108"/>
      <c r="K352" s="108">
        <v>1316.8134</v>
      </c>
      <c r="L352" s="108">
        <v>349.3379</v>
      </c>
      <c r="M352" s="108">
        <f t="shared" si="56"/>
        <v>1.09075112763321</v>
      </c>
      <c r="N352" s="113">
        <f t="shared" si="57"/>
        <v>0.88797715908874</v>
      </c>
      <c r="O352" s="114">
        <f t="shared" si="63"/>
        <v>0.833820403379021</v>
      </c>
      <c r="P352" s="114">
        <f t="shared" si="64"/>
        <v>0.655740041672907</v>
      </c>
      <c r="Q352" s="137">
        <f t="shared" si="65"/>
        <v>0.972947032759936</v>
      </c>
      <c r="R352" s="120">
        <f t="shared" si="62"/>
        <v>78.9618519130934</v>
      </c>
      <c r="S352" s="120">
        <f t="shared" si="61"/>
        <v>62.766845989656</v>
      </c>
      <c r="T352" s="120">
        <f t="shared" si="58"/>
        <v>-1.82646605187756</v>
      </c>
      <c r="U352" s="120">
        <f t="shared" si="59"/>
        <v>-15.7636074750713</v>
      </c>
      <c r="V352" s="120">
        <f t="shared" si="60"/>
        <v>58.1714729930924</v>
      </c>
    </row>
    <row r="353" spans="1:22">
      <c r="A353" s="125" t="s">
        <v>130</v>
      </c>
      <c r="B353" s="124">
        <v>2019</v>
      </c>
      <c r="C353" s="107">
        <v>5850</v>
      </c>
      <c r="D353" s="110">
        <v>1.21395101251183</v>
      </c>
      <c r="E353" s="138">
        <v>7048.5771</v>
      </c>
      <c r="F353" s="139">
        <v>5898.7479</v>
      </c>
      <c r="G353" s="122">
        <v>8259.54</v>
      </c>
      <c r="H353" s="122"/>
      <c r="I353" s="108">
        <v>2374.5797</v>
      </c>
      <c r="J353" s="108"/>
      <c r="K353" s="108">
        <v>1116.0931</v>
      </c>
      <c r="L353" s="108">
        <v>412.9403</v>
      </c>
      <c r="M353" s="108">
        <f t="shared" si="56"/>
        <v>1.20488497435897</v>
      </c>
      <c r="N353" s="113">
        <f t="shared" si="57"/>
        <v>0.99253179242044</v>
      </c>
      <c r="O353" s="114">
        <f t="shared" si="63"/>
        <v>0.836870735229668</v>
      </c>
      <c r="P353" s="114">
        <f t="shared" si="64"/>
        <v>0.661769779990089</v>
      </c>
      <c r="Q353" s="137">
        <f t="shared" si="65"/>
        <v>1.17180246208841</v>
      </c>
      <c r="R353" s="120">
        <f t="shared" si="62"/>
        <v>89.244874488694</v>
      </c>
      <c r="S353" s="120">
        <f t="shared" si="61"/>
        <v>63.6235389933911</v>
      </c>
      <c r="T353" s="120">
        <f t="shared" si="58"/>
        <v>0.987992707604446</v>
      </c>
      <c r="U353" s="120">
        <f t="shared" si="59"/>
        <v>-40.6047312143307</v>
      </c>
      <c r="V353" s="120">
        <f t="shared" si="60"/>
        <v>62.309958641222</v>
      </c>
    </row>
    <row r="354" spans="1:22">
      <c r="A354" s="125" t="s">
        <v>131</v>
      </c>
      <c r="B354" s="124">
        <v>2019</v>
      </c>
      <c r="C354" s="107">
        <v>6365.9</v>
      </c>
      <c r="D354" s="110">
        <v>1.41944972136489</v>
      </c>
      <c r="E354" s="138">
        <v>3182.7069</v>
      </c>
      <c r="F354" s="139">
        <v>2209.728</v>
      </c>
      <c r="G354" s="122">
        <v>3113.1048</v>
      </c>
      <c r="H354" s="122"/>
      <c r="I354" s="108">
        <v>942.3451</v>
      </c>
      <c r="J354" s="108"/>
      <c r="K354" s="108">
        <v>370.9031</v>
      </c>
      <c r="L354" s="108">
        <v>65.1118</v>
      </c>
      <c r="M354" s="108">
        <f t="shared" si="56"/>
        <v>0.49996181215539</v>
      </c>
      <c r="N354" s="113">
        <f t="shared" si="57"/>
        <v>0.352222276442906</v>
      </c>
      <c r="O354" s="114">
        <f t="shared" si="63"/>
        <v>0.694292019161425</v>
      </c>
      <c r="P354" s="114">
        <f t="shared" si="64"/>
        <v>0.623769079271295</v>
      </c>
      <c r="Q354" s="137">
        <f t="shared" si="65"/>
        <v>0.978131162501957</v>
      </c>
      <c r="R354" s="120">
        <f t="shared" si="62"/>
        <v>26.269978031642</v>
      </c>
      <c r="S354" s="120">
        <f t="shared" si="61"/>
        <v>23.5799652060765</v>
      </c>
      <c r="T354" s="120">
        <f t="shared" si="58"/>
        <v>-16.7493284460694</v>
      </c>
      <c r="U354" s="120">
        <f t="shared" si="59"/>
        <v>-16.41121166087</v>
      </c>
      <c r="V354" s="120">
        <f t="shared" si="60"/>
        <v>17.1619258495066</v>
      </c>
    </row>
    <row r="355" spans="1:22">
      <c r="A355" s="125" t="s">
        <v>132</v>
      </c>
      <c r="B355" s="124">
        <v>2019</v>
      </c>
      <c r="C355" s="107">
        <v>3973</v>
      </c>
      <c r="D355" s="110">
        <v>1.34820296893576</v>
      </c>
      <c r="E355" s="138">
        <v>3052.9297</v>
      </c>
      <c r="F355" s="139">
        <v>2208.9836</v>
      </c>
      <c r="G355" s="122">
        <v>2425.6604</v>
      </c>
      <c r="H355" s="122"/>
      <c r="I355" s="108">
        <v>850.0081</v>
      </c>
      <c r="J355" s="108"/>
      <c r="K355" s="108">
        <v>399.0164</v>
      </c>
      <c r="L355" s="108">
        <v>168.9055</v>
      </c>
      <c r="M355" s="108">
        <f t="shared" si="56"/>
        <v>0.768419254971055</v>
      </c>
      <c r="N355" s="113">
        <f t="shared" si="57"/>
        <v>0.569958138853252</v>
      </c>
      <c r="O355" s="114">
        <f t="shared" si="63"/>
        <v>0.723561895316489</v>
      </c>
      <c r="P355" s="114">
        <f t="shared" si="64"/>
        <v>0.641892497526917</v>
      </c>
      <c r="Q355" s="137">
        <f t="shared" si="65"/>
        <v>0.794535295064279</v>
      </c>
      <c r="R355" s="120">
        <f t="shared" si="62"/>
        <v>47.6844550121146</v>
      </c>
      <c r="S355" s="120">
        <f t="shared" si="61"/>
        <v>31.800480005774</v>
      </c>
      <c r="T355" s="120">
        <f t="shared" si="58"/>
        <v>-8.28998733072683</v>
      </c>
      <c r="U355" s="120">
        <f t="shared" si="59"/>
        <v>6.52367966413603</v>
      </c>
      <c r="V355" s="120">
        <f t="shared" si="60"/>
        <v>34.7941382417645</v>
      </c>
    </row>
    <row r="356" spans="1:22">
      <c r="A356" s="125" t="s">
        <v>133</v>
      </c>
      <c r="B356" s="124">
        <v>2019</v>
      </c>
      <c r="C356" s="107">
        <v>4666.1318</v>
      </c>
      <c r="D356" s="110">
        <v>1.20237030655815</v>
      </c>
      <c r="E356" s="138">
        <v>2487.3857</v>
      </c>
      <c r="F356" s="139">
        <v>1747.6297</v>
      </c>
      <c r="G356" s="122">
        <v>2294.2</v>
      </c>
      <c r="H356" s="122"/>
      <c r="I356" s="108">
        <v>800.8554</v>
      </c>
      <c r="J356" s="108"/>
      <c r="K356" s="108">
        <v>244.6552</v>
      </c>
      <c r="L356" s="108">
        <v>56.6183</v>
      </c>
      <c r="M356" s="108">
        <f t="shared" si="56"/>
        <v>0.533072319131663</v>
      </c>
      <c r="N356" s="113">
        <f t="shared" si="57"/>
        <v>0.443351200727512</v>
      </c>
      <c r="O356" s="114">
        <f t="shared" si="63"/>
        <v>0.70259698767264</v>
      </c>
      <c r="P356" s="114">
        <f t="shared" si="64"/>
        <v>0.630642120581952</v>
      </c>
      <c r="Q356" s="137">
        <f t="shared" si="65"/>
        <v>0.92233383829456</v>
      </c>
      <c r="R356" s="120">
        <f t="shared" si="62"/>
        <v>35.232572570479</v>
      </c>
      <c r="S356" s="120">
        <f t="shared" si="61"/>
        <v>25.9124354972311</v>
      </c>
      <c r="T356" s="120">
        <f t="shared" si="58"/>
        <v>-13.5412470495783</v>
      </c>
      <c r="U356" s="120">
        <f t="shared" si="59"/>
        <v>-9.4409808774501</v>
      </c>
      <c r="V356" s="120">
        <f t="shared" si="60"/>
        <v>24.0238078490308</v>
      </c>
    </row>
    <row r="357" spans="1:22">
      <c r="A357" s="125" t="s">
        <v>134</v>
      </c>
      <c r="B357" s="124">
        <v>2019</v>
      </c>
      <c r="C357" s="107">
        <v>10070.21</v>
      </c>
      <c r="D357" s="110">
        <v>0.897148334728859</v>
      </c>
      <c r="E357" s="138">
        <v>6526.7095</v>
      </c>
      <c r="F357" s="139">
        <v>4849.2909</v>
      </c>
      <c r="G357" s="122">
        <v>6086.3798</v>
      </c>
      <c r="H357" s="122"/>
      <c r="I357" s="108">
        <v>1958.6652</v>
      </c>
      <c r="J357" s="108"/>
      <c r="K357" s="108">
        <v>696.2049</v>
      </c>
      <c r="L357" s="108">
        <v>147.4723</v>
      </c>
      <c r="M357" s="108">
        <f t="shared" si="56"/>
        <v>0.648120495997601</v>
      </c>
      <c r="N357" s="113">
        <f t="shared" si="57"/>
        <v>0.722422893638296</v>
      </c>
      <c r="O357" s="114">
        <f t="shared" si="63"/>
        <v>0.742991686699094</v>
      </c>
      <c r="P357" s="114">
        <f t="shared" si="64"/>
        <v>0.577887047361914</v>
      </c>
      <c r="Q357" s="137">
        <f t="shared" si="65"/>
        <v>0.932534196596309</v>
      </c>
      <c r="R357" s="120">
        <f t="shared" si="62"/>
        <v>62.6794721192395</v>
      </c>
      <c r="S357" s="120">
        <f t="shared" si="61"/>
        <v>37.2573834367818</v>
      </c>
      <c r="T357" s="120">
        <f t="shared" si="58"/>
        <v>-38.1653634076905</v>
      </c>
      <c r="U357" s="120">
        <f t="shared" si="59"/>
        <v>-10.7152149459602</v>
      </c>
      <c r="V357" s="120">
        <f t="shared" si="60"/>
        <v>40.171102123535</v>
      </c>
    </row>
    <row r="358" spans="1:22">
      <c r="A358" s="125" t="s">
        <v>135</v>
      </c>
      <c r="B358" s="124">
        <v>2019</v>
      </c>
      <c r="C358" s="107">
        <v>9639.75</v>
      </c>
      <c r="D358" s="110">
        <v>1.13587153646535</v>
      </c>
      <c r="E358" s="138">
        <v>4041.8887</v>
      </c>
      <c r="F358" s="139">
        <v>2841.3445</v>
      </c>
      <c r="G358" s="122">
        <v>3514.8731</v>
      </c>
      <c r="H358" s="122"/>
      <c r="I358" s="108">
        <v>1076.0967</v>
      </c>
      <c r="J358" s="108"/>
      <c r="K358" s="108">
        <v>382.1324</v>
      </c>
      <c r="L358" s="108">
        <v>77.1475</v>
      </c>
      <c r="M358" s="108">
        <f t="shared" si="56"/>
        <v>0.419293933971317</v>
      </c>
      <c r="N358" s="113">
        <f t="shared" si="57"/>
        <v>0.369138516558036</v>
      </c>
      <c r="O358" s="114">
        <f t="shared" si="63"/>
        <v>0.702974453502394</v>
      </c>
      <c r="P358" s="114">
        <f t="shared" si="64"/>
        <v>0.54036974397156</v>
      </c>
      <c r="Q358" s="137">
        <f t="shared" si="65"/>
        <v>0.869611550659473</v>
      </c>
      <c r="R358" s="120">
        <f t="shared" si="62"/>
        <v>27.9337022823532</v>
      </c>
      <c r="S358" s="120">
        <f t="shared" si="61"/>
        <v>26.0184476792928</v>
      </c>
      <c r="T358" s="120">
        <f t="shared" si="58"/>
        <v>-55.6770525730804</v>
      </c>
      <c r="U358" s="120">
        <f t="shared" si="59"/>
        <v>-2.85488526325067</v>
      </c>
      <c r="V358" s="120">
        <f t="shared" si="60"/>
        <v>16.1107171216373</v>
      </c>
    </row>
    <row r="359" spans="1:22">
      <c r="A359" s="125" t="s">
        <v>136</v>
      </c>
      <c r="B359" s="124">
        <v>2019</v>
      </c>
      <c r="C359" s="107">
        <v>5927</v>
      </c>
      <c r="D359" s="110">
        <v>1.37999591243289</v>
      </c>
      <c r="E359" s="138">
        <v>3388.5702</v>
      </c>
      <c r="F359" s="139">
        <v>2530.8166</v>
      </c>
      <c r="G359" s="122">
        <v>3103.8767</v>
      </c>
      <c r="H359" s="122"/>
      <c r="I359" s="108">
        <v>975.8704</v>
      </c>
      <c r="J359" s="108"/>
      <c r="K359" s="108">
        <v>407.0547</v>
      </c>
      <c r="L359" s="108">
        <v>98.2265</v>
      </c>
      <c r="M359" s="108">
        <f t="shared" si="56"/>
        <v>0.571717597435465</v>
      </c>
      <c r="N359" s="113">
        <f t="shared" si="57"/>
        <v>0.414289341210833</v>
      </c>
      <c r="O359" s="114">
        <f t="shared" si="63"/>
        <v>0.746868576014745</v>
      </c>
      <c r="P359" s="114">
        <f t="shared" si="64"/>
        <v>0.585246516875225</v>
      </c>
      <c r="Q359" s="137">
        <f t="shared" si="65"/>
        <v>0.915984181174703</v>
      </c>
      <c r="R359" s="120">
        <f t="shared" si="62"/>
        <v>32.3743180103883</v>
      </c>
      <c r="S359" s="120">
        <f t="shared" si="61"/>
        <v>38.346217083609</v>
      </c>
      <c r="T359" s="120">
        <f t="shared" si="58"/>
        <v>-34.7302353229679</v>
      </c>
      <c r="U359" s="120">
        <f t="shared" si="59"/>
        <v>-8.64777840493586</v>
      </c>
      <c r="V359" s="120">
        <f t="shared" si="60"/>
        <v>22.7560328501644</v>
      </c>
    </row>
    <row r="360" spans="1:22">
      <c r="A360" s="125" t="s">
        <v>137</v>
      </c>
      <c r="B360" s="124">
        <v>2019</v>
      </c>
      <c r="C360" s="107">
        <v>6918.38</v>
      </c>
      <c r="D360" s="110">
        <v>1.18831417892892</v>
      </c>
      <c r="E360" s="138">
        <v>3007.1473</v>
      </c>
      <c r="F360" s="139">
        <v>2061.9581</v>
      </c>
      <c r="G360" s="122">
        <v>2656</v>
      </c>
      <c r="H360" s="122"/>
      <c r="I360" s="108">
        <v>789.7103</v>
      </c>
      <c r="J360" s="108"/>
      <c r="K360" s="108">
        <v>247.1556</v>
      </c>
      <c r="L360" s="108">
        <v>74.146</v>
      </c>
      <c r="M360" s="108">
        <f t="shared" si="56"/>
        <v>0.434660614190027</v>
      </c>
      <c r="N360" s="113">
        <f t="shared" si="57"/>
        <v>0.365779203763946</v>
      </c>
      <c r="O360" s="114">
        <f t="shared" si="63"/>
        <v>0.685685766041457</v>
      </c>
      <c r="P360" s="114">
        <f t="shared" si="64"/>
        <v>0.538814004028501</v>
      </c>
      <c r="Q360" s="137">
        <f t="shared" si="65"/>
        <v>0.883229098887174</v>
      </c>
      <c r="R360" s="120">
        <f t="shared" si="62"/>
        <v>27.6033114790059</v>
      </c>
      <c r="S360" s="120">
        <f t="shared" si="61"/>
        <v>21.1628784111808</v>
      </c>
      <c r="T360" s="120">
        <f t="shared" si="58"/>
        <v>-56.4032144195642</v>
      </c>
      <c r="U360" s="120">
        <f t="shared" si="59"/>
        <v>-4.5559964760147</v>
      </c>
      <c r="V360" s="120">
        <f t="shared" si="60"/>
        <v>14.6986414800818</v>
      </c>
    </row>
    <row r="361" spans="1:22">
      <c r="A361" s="125" t="s">
        <v>138</v>
      </c>
      <c r="B361" s="124">
        <v>2019</v>
      </c>
      <c r="C361" s="107">
        <v>11521</v>
      </c>
      <c r="D361" s="110">
        <v>1.2042376515549</v>
      </c>
      <c r="E361" s="138">
        <v>12654.5288</v>
      </c>
      <c r="F361" s="139">
        <v>10063.9466</v>
      </c>
      <c r="G361" s="122">
        <v>5528.7911</v>
      </c>
      <c r="H361" s="122"/>
      <c r="I361" s="108">
        <v>3977.0749</v>
      </c>
      <c r="J361" s="108"/>
      <c r="K361" s="108">
        <v>2001.2103</v>
      </c>
      <c r="L361" s="108">
        <v>656.1902</v>
      </c>
      <c r="M361" s="108">
        <f t="shared" si="56"/>
        <v>1.09838805659231</v>
      </c>
      <c r="N361" s="113">
        <f t="shared" si="57"/>
        <v>0.912102403685918</v>
      </c>
      <c r="O361" s="114">
        <f t="shared" si="63"/>
        <v>0.795284183161367</v>
      </c>
      <c r="P361" s="114">
        <f t="shared" si="64"/>
        <v>0.659231975654561</v>
      </c>
      <c r="Q361" s="137">
        <f t="shared" si="65"/>
        <v>0.436902170549408</v>
      </c>
      <c r="R361" s="120">
        <f t="shared" si="62"/>
        <v>81.3345868836005</v>
      </c>
      <c r="S361" s="120">
        <f t="shared" si="61"/>
        <v>51.9438562733564</v>
      </c>
      <c r="T361" s="120">
        <f t="shared" si="58"/>
        <v>-0.196560463073926</v>
      </c>
      <c r="U361" s="120">
        <f t="shared" si="59"/>
        <v>51.1993957325011</v>
      </c>
      <c r="V361" s="120">
        <f t="shared" si="60"/>
        <v>64.2898069117743</v>
      </c>
    </row>
    <row r="362" spans="1:22">
      <c r="A362" s="125" t="s">
        <v>139</v>
      </c>
      <c r="B362" s="124">
        <v>2019</v>
      </c>
      <c r="C362" s="107">
        <v>4960</v>
      </c>
      <c r="D362" s="110">
        <v>1.10644281009755</v>
      </c>
      <c r="E362" s="138">
        <v>1811.8934</v>
      </c>
      <c r="F362" s="139">
        <v>1146.7823</v>
      </c>
      <c r="G362" s="122">
        <v>1566.634</v>
      </c>
      <c r="H362" s="122"/>
      <c r="I362" s="108">
        <v>497.8566</v>
      </c>
      <c r="J362" s="108"/>
      <c r="K362" s="108">
        <v>167.8853</v>
      </c>
      <c r="L362" s="108">
        <v>38.5634</v>
      </c>
      <c r="M362" s="108">
        <f t="shared" si="56"/>
        <v>0.365301088709677</v>
      </c>
      <c r="N362" s="113">
        <f t="shared" si="57"/>
        <v>0.330158129616722</v>
      </c>
      <c r="O362" s="114">
        <f t="shared" si="63"/>
        <v>0.632919298673973</v>
      </c>
      <c r="P362" s="114">
        <f t="shared" si="64"/>
        <v>0.614157804842297</v>
      </c>
      <c r="Q362" s="137">
        <f t="shared" si="65"/>
        <v>0.86463916696203</v>
      </c>
      <c r="R362" s="120">
        <f t="shared" si="62"/>
        <v>24.0999534933203</v>
      </c>
      <c r="S362" s="120">
        <f t="shared" si="61"/>
        <v>6.34328971103808</v>
      </c>
      <c r="T362" s="120">
        <f t="shared" si="58"/>
        <v>-21.2355157536346</v>
      </c>
      <c r="U362" s="120">
        <f t="shared" si="59"/>
        <v>-2.23373250355802</v>
      </c>
      <c r="V362" s="120">
        <f t="shared" si="60"/>
        <v>13.3817052124806</v>
      </c>
    </row>
    <row r="363" spans="1:22">
      <c r="A363" s="125" t="s">
        <v>140</v>
      </c>
      <c r="B363" s="124">
        <v>2019</v>
      </c>
      <c r="C363" s="107">
        <v>944.72</v>
      </c>
      <c r="D363" s="110">
        <v>1.34792887673747</v>
      </c>
      <c r="E363" s="138">
        <v>814.1446</v>
      </c>
      <c r="F363" s="139">
        <v>653.2489</v>
      </c>
      <c r="G363" s="122">
        <v>368.0388</v>
      </c>
      <c r="H363" s="122"/>
      <c r="I363" s="108">
        <v>193.7367</v>
      </c>
      <c r="J363" s="108"/>
      <c r="K363" s="108">
        <v>106.7964</v>
      </c>
      <c r="L363" s="108">
        <v>23.081</v>
      </c>
      <c r="M363" s="108">
        <f t="shared" si="56"/>
        <v>0.861784020662207</v>
      </c>
      <c r="N363" s="113">
        <f t="shared" si="57"/>
        <v>0.639339386175976</v>
      </c>
      <c r="O363" s="114">
        <f t="shared" si="63"/>
        <v>0.802374541328408</v>
      </c>
      <c r="P363" s="114">
        <f t="shared" si="64"/>
        <v>0.495391725879676</v>
      </c>
      <c r="Q363" s="137">
        <f t="shared" si="65"/>
        <v>0.452055814163725</v>
      </c>
      <c r="R363" s="120">
        <f t="shared" si="62"/>
        <v>54.5081500489426</v>
      </c>
      <c r="S363" s="120">
        <f t="shared" si="61"/>
        <v>53.9352003411798</v>
      </c>
      <c r="T363" s="120">
        <f t="shared" si="58"/>
        <v>-76.6711273312053</v>
      </c>
      <c r="U363" s="120">
        <f t="shared" si="59"/>
        <v>49.3063946844781</v>
      </c>
      <c r="V363" s="120">
        <f t="shared" si="60"/>
        <v>40.7554568329288</v>
      </c>
    </row>
    <row r="364" spans="1:22">
      <c r="A364" s="125" t="s">
        <v>141</v>
      </c>
      <c r="B364" s="124">
        <v>2019</v>
      </c>
      <c r="C364" s="107">
        <v>3124.32</v>
      </c>
      <c r="D364" s="110">
        <v>1.21511039712869</v>
      </c>
      <c r="E364" s="138">
        <v>2134.9326</v>
      </c>
      <c r="F364" s="139">
        <v>1541.2184</v>
      </c>
      <c r="G364" s="122">
        <v>1880.233</v>
      </c>
      <c r="H364" s="122"/>
      <c r="I364" s="108">
        <v>572.2002</v>
      </c>
      <c r="J364" s="108"/>
      <c r="K364" s="108">
        <v>228.9505</v>
      </c>
      <c r="L364" s="108">
        <v>63.2615</v>
      </c>
      <c r="M364" s="108">
        <f t="shared" si="56"/>
        <v>0.683327123982179</v>
      </c>
      <c r="N364" s="113">
        <f t="shared" si="57"/>
        <v>0.562358058656138</v>
      </c>
      <c r="O364" s="114">
        <f t="shared" si="63"/>
        <v>0.72190494444649</v>
      </c>
      <c r="P364" s="114">
        <f t="shared" si="64"/>
        <v>0.560862886142548</v>
      </c>
      <c r="Q364" s="137">
        <f t="shared" si="65"/>
        <v>0.880698997242348</v>
      </c>
      <c r="R364" s="120">
        <f t="shared" si="62"/>
        <v>46.9369817175035</v>
      </c>
      <c r="S364" s="120">
        <f t="shared" si="61"/>
        <v>31.3351213866586</v>
      </c>
      <c r="T364" s="120">
        <f t="shared" si="58"/>
        <v>-46.1116120085874</v>
      </c>
      <c r="U364" s="120">
        <f t="shared" si="59"/>
        <v>-4.2399348615832</v>
      </c>
      <c r="V364" s="120">
        <f t="shared" si="60"/>
        <v>29.3940586208168</v>
      </c>
    </row>
    <row r="365" spans="1:22">
      <c r="A365" s="125" t="s">
        <v>142</v>
      </c>
      <c r="B365" s="124">
        <v>2019</v>
      </c>
      <c r="C365" s="107">
        <v>8375</v>
      </c>
      <c r="D365" s="110">
        <v>1.24417882562284</v>
      </c>
      <c r="E365" s="138">
        <v>4070.826</v>
      </c>
      <c r="F365" s="139">
        <v>2888.742</v>
      </c>
      <c r="G365" s="122">
        <v>3777.2195</v>
      </c>
      <c r="H365" s="122"/>
      <c r="I365" s="108">
        <v>1126.3255</v>
      </c>
      <c r="J365" s="108"/>
      <c r="K365" s="108">
        <v>472.4352</v>
      </c>
      <c r="L365" s="108">
        <v>126.2967</v>
      </c>
      <c r="M365" s="108">
        <f t="shared" si="56"/>
        <v>0.486068776119403</v>
      </c>
      <c r="N365" s="113">
        <f t="shared" si="57"/>
        <v>0.390674367791202</v>
      </c>
      <c r="O365" s="114">
        <f t="shared" si="63"/>
        <v>0.709620602796582</v>
      </c>
      <c r="P365" s="114">
        <f t="shared" si="64"/>
        <v>0.597165617421009</v>
      </c>
      <c r="Q365" s="137">
        <f t="shared" si="65"/>
        <v>0.927875448373377</v>
      </c>
      <c r="R365" s="120">
        <f t="shared" si="62"/>
        <v>30.0517685732353</v>
      </c>
      <c r="S365" s="120">
        <f t="shared" si="61"/>
        <v>27.8850346215961</v>
      </c>
      <c r="T365" s="120">
        <f t="shared" si="58"/>
        <v>-29.1668401685482</v>
      </c>
      <c r="U365" s="120">
        <f t="shared" si="59"/>
        <v>-10.1332416929958</v>
      </c>
      <c r="V365" s="120">
        <f t="shared" si="60"/>
        <v>19.678059882106</v>
      </c>
    </row>
    <row r="366" spans="1:22">
      <c r="A366" s="125" t="s">
        <v>143</v>
      </c>
      <c r="B366" s="124">
        <v>2019</v>
      </c>
      <c r="C366" s="107">
        <v>3622.95</v>
      </c>
      <c r="D366" s="110">
        <v>1.44466868625415</v>
      </c>
      <c r="E366" s="138">
        <v>1767.4692</v>
      </c>
      <c r="F366" s="139">
        <v>1204.0228</v>
      </c>
      <c r="G366" s="122">
        <v>1622.2302</v>
      </c>
      <c r="H366" s="122"/>
      <c r="I366" s="108">
        <v>474.2108</v>
      </c>
      <c r="J366" s="108"/>
      <c r="K366" s="108">
        <v>215.4075</v>
      </c>
      <c r="L366" s="108">
        <v>40.3217</v>
      </c>
      <c r="M366" s="108">
        <f t="shared" si="56"/>
        <v>0.487853599966878</v>
      </c>
      <c r="N366" s="113">
        <f t="shared" si="57"/>
        <v>0.337692375150612</v>
      </c>
      <c r="O366" s="114">
        <f t="shared" si="63"/>
        <v>0.681212889027995</v>
      </c>
      <c r="P366" s="114">
        <f t="shared" si="64"/>
        <v>0.606250977971514</v>
      </c>
      <c r="Q366" s="137">
        <f t="shared" si="65"/>
        <v>0.917826573724736</v>
      </c>
      <c r="R366" s="120">
        <f t="shared" si="62"/>
        <v>24.8409519019639</v>
      </c>
      <c r="S366" s="120">
        <f t="shared" si="61"/>
        <v>19.9066601924362</v>
      </c>
      <c r="T366" s="120">
        <f t="shared" si="58"/>
        <v>-24.9261300018138</v>
      </c>
      <c r="U366" s="120">
        <f t="shared" si="59"/>
        <v>-8.87793104128182</v>
      </c>
      <c r="V366" s="120">
        <f t="shared" si="60"/>
        <v>15.505497075356</v>
      </c>
    </row>
    <row r="367" spans="1:22">
      <c r="A367" s="125" t="s">
        <v>144</v>
      </c>
      <c r="B367" s="124">
        <v>2019</v>
      </c>
      <c r="C367" s="107">
        <v>4858</v>
      </c>
      <c r="D367" s="110">
        <v>1.36670862729776</v>
      </c>
      <c r="E367" s="138">
        <v>2073.5639</v>
      </c>
      <c r="F367" s="139">
        <v>1450.6335</v>
      </c>
      <c r="G367" s="122">
        <v>1463.8639</v>
      </c>
      <c r="H367" s="122"/>
      <c r="I367" s="108">
        <v>606.3539</v>
      </c>
      <c r="J367" s="108"/>
      <c r="K367" s="108">
        <v>200.6844</v>
      </c>
      <c r="L367" s="108">
        <v>48.9108</v>
      </c>
      <c r="M367" s="108">
        <f t="shared" si="56"/>
        <v>0.426834890901606</v>
      </c>
      <c r="N367" s="113">
        <f t="shared" si="57"/>
        <v>0.312308624074129</v>
      </c>
      <c r="O367" s="114">
        <f t="shared" si="63"/>
        <v>0.699584661943623</v>
      </c>
      <c r="P367" s="114">
        <f t="shared" si="64"/>
        <v>0.590051932483291</v>
      </c>
      <c r="Q367" s="137">
        <f t="shared" si="65"/>
        <v>0.705965174258676</v>
      </c>
      <c r="R367" s="120">
        <f t="shared" si="62"/>
        <v>22.3444419238284</v>
      </c>
      <c r="S367" s="120">
        <f t="shared" si="61"/>
        <v>25.0664166037549</v>
      </c>
      <c r="T367" s="120">
        <f t="shared" si="58"/>
        <v>-32.4872451068695</v>
      </c>
      <c r="U367" s="120">
        <f t="shared" si="59"/>
        <v>17.5879052573874</v>
      </c>
      <c r="V367" s="120">
        <f t="shared" si="60"/>
        <v>16.9300144900998</v>
      </c>
    </row>
    <row r="368" spans="1:22">
      <c r="A368" s="125" t="s">
        <v>145</v>
      </c>
      <c r="B368" s="124">
        <v>2019</v>
      </c>
      <c r="C368" s="107">
        <v>350.6</v>
      </c>
      <c r="D368" s="110">
        <v>1.37293164503617</v>
      </c>
      <c r="E368" s="138">
        <v>221.9942</v>
      </c>
      <c r="F368" s="139">
        <v>157.5194</v>
      </c>
      <c r="G368" s="122">
        <v>67.9601</v>
      </c>
      <c r="H368" s="122"/>
      <c r="I368" s="108">
        <v>97.2319</v>
      </c>
      <c r="J368" s="108"/>
      <c r="K368" s="108">
        <v>17.6403</v>
      </c>
      <c r="L368" s="108">
        <v>17.2251</v>
      </c>
      <c r="M368" s="108">
        <f t="shared" si="56"/>
        <v>0.633183685111238</v>
      </c>
      <c r="N368" s="113">
        <f t="shared" si="57"/>
        <v>0.461190975822075</v>
      </c>
      <c r="O368" s="114">
        <f t="shared" si="63"/>
        <v>0.709565385041591</v>
      </c>
      <c r="P368" s="114">
        <f t="shared" si="64"/>
        <v>0.838609720453481</v>
      </c>
      <c r="Q368" s="137">
        <f t="shared" si="65"/>
        <v>0.306134574687086</v>
      </c>
      <c r="R368" s="120">
        <f t="shared" si="62"/>
        <v>36.9871271434843</v>
      </c>
      <c r="S368" s="120">
        <f t="shared" si="61"/>
        <v>27.8695265828977</v>
      </c>
      <c r="T368" s="120">
        <f t="shared" si="58"/>
        <v>83.530334229334</v>
      </c>
      <c r="U368" s="120">
        <f t="shared" si="59"/>
        <v>67.5349518743229</v>
      </c>
      <c r="V368" s="120">
        <f t="shared" si="60"/>
        <v>42.8727102130358</v>
      </c>
    </row>
    <row r="369" spans="1:22">
      <c r="A369" s="125" t="s">
        <v>146</v>
      </c>
      <c r="B369" s="124">
        <v>2019</v>
      </c>
      <c r="C369" s="107">
        <v>3876.21</v>
      </c>
      <c r="D369" s="110">
        <v>1.20174773315904</v>
      </c>
      <c r="E369" s="138">
        <v>2287.8983</v>
      </c>
      <c r="F369" s="139">
        <v>1846.107</v>
      </c>
      <c r="G369" s="140">
        <v>1427.1623</v>
      </c>
      <c r="H369" s="122"/>
      <c r="I369" s="108">
        <v>782.6417</v>
      </c>
      <c r="J369" s="108"/>
      <c r="K369" s="108">
        <v>250.5241</v>
      </c>
      <c r="L369" s="108">
        <v>74.44</v>
      </c>
      <c r="M369" s="108">
        <f t="shared" si="56"/>
        <v>0.590241060210876</v>
      </c>
      <c r="N369" s="113">
        <f t="shared" si="57"/>
        <v>0.491152214333125</v>
      </c>
      <c r="O369" s="114">
        <f t="shared" si="63"/>
        <v>0.806900813729352</v>
      </c>
      <c r="P369" s="114">
        <f t="shared" si="64"/>
        <v>0.599968365863951</v>
      </c>
      <c r="Q369" s="137">
        <f t="shared" si="65"/>
        <v>0.623787473420475</v>
      </c>
      <c r="R369" s="120">
        <f t="shared" si="62"/>
        <v>39.9338362675521</v>
      </c>
      <c r="S369" s="120">
        <f t="shared" si="61"/>
        <v>55.2064147823445</v>
      </c>
      <c r="T369" s="120">
        <f t="shared" si="58"/>
        <v>-27.858620890875</v>
      </c>
      <c r="U369" s="120">
        <f t="shared" si="59"/>
        <v>27.8535864209505</v>
      </c>
      <c r="V369" s="120">
        <f t="shared" si="60"/>
        <v>35.0010812700077</v>
      </c>
    </row>
    <row r="370" spans="1:22">
      <c r="A370" s="125" t="s">
        <v>147</v>
      </c>
      <c r="B370" s="124">
        <v>2019</v>
      </c>
      <c r="C370" s="107">
        <v>2647.43</v>
      </c>
      <c r="D370" s="110">
        <v>1.0736854283172</v>
      </c>
      <c r="E370" s="138">
        <v>850.4879</v>
      </c>
      <c r="F370" s="139">
        <v>577.9249</v>
      </c>
      <c r="G370" s="122">
        <v>392.3744</v>
      </c>
      <c r="H370" s="122"/>
      <c r="I370" s="108">
        <v>276.823</v>
      </c>
      <c r="J370" s="108"/>
      <c r="K370" s="108">
        <v>64.7874</v>
      </c>
      <c r="L370" s="108">
        <v>20.302</v>
      </c>
      <c r="M370" s="108">
        <f t="shared" si="56"/>
        <v>0.321250382446373</v>
      </c>
      <c r="N370" s="113">
        <f t="shared" si="57"/>
        <v>0.299203448210965</v>
      </c>
      <c r="O370" s="114">
        <f t="shared" si="63"/>
        <v>0.679521601659471</v>
      </c>
      <c r="P370" s="114">
        <f t="shared" si="64"/>
        <v>0.626227386984018</v>
      </c>
      <c r="Q370" s="137">
        <f t="shared" si="65"/>
        <v>0.461352125056688</v>
      </c>
      <c r="R370" s="120">
        <f t="shared" si="62"/>
        <v>21.0555385537538</v>
      </c>
      <c r="S370" s="120">
        <f t="shared" si="61"/>
        <v>19.4316580854973</v>
      </c>
      <c r="T370" s="120">
        <f t="shared" si="58"/>
        <v>-15.6018813577171</v>
      </c>
      <c r="U370" s="120">
        <f t="shared" si="59"/>
        <v>48.1450946888453</v>
      </c>
      <c r="V370" s="120">
        <f t="shared" si="60"/>
        <v>19.7739760824645</v>
      </c>
    </row>
    <row r="371" spans="1:22">
      <c r="A371" s="125" t="s">
        <v>148</v>
      </c>
      <c r="B371" s="124">
        <v>2019</v>
      </c>
      <c r="C371" s="107">
        <v>607.82</v>
      </c>
      <c r="D371" s="110">
        <v>1.04092201908042</v>
      </c>
      <c r="E371" s="138">
        <v>282.245</v>
      </c>
      <c r="F371" s="139">
        <v>198.7</v>
      </c>
      <c r="G371" s="122">
        <v>198.035</v>
      </c>
      <c r="H371" s="122"/>
      <c r="I371" s="108">
        <v>93.0014</v>
      </c>
      <c r="J371" s="108"/>
      <c r="K371" s="108">
        <v>24.4429</v>
      </c>
      <c r="L371" s="108">
        <v>6.8467</v>
      </c>
      <c r="M371" s="108">
        <f t="shared" si="56"/>
        <v>0.46435622388207</v>
      </c>
      <c r="N371" s="113">
        <f t="shared" si="57"/>
        <v>0.446100875349237</v>
      </c>
      <c r="O371" s="114">
        <f t="shared" si="63"/>
        <v>0.703998299349856</v>
      </c>
      <c r="P371" s="114">
        <f t="shared" si="64"/>
        <v>0.625520885757423</v>
      </c>
      <c r="Q371" s="137">
        <f t="shared" si="65"/>
        <v>0.701642190295665</v>
      </c>
      <c r="R371" s="120">
        <f t="shared" si="62"/>
        <v>35.5030050258351</v>
      </c>
      <c r="S371" s="120">
        <f t="shared" si="61"/>
        <v>26.3059972369705</v>
      </c>
      <c r="T371" s="120">
        <f t="shared" si="58"/>
        <v>-15.9316499913092</v>
      </c>
      <c r="U371" s="120">
        <f t="shared" si="59"/>
        <v>18.1279346642316</v>
      </c>
      <c r="V371" s="120">
        <f t="shared" si="60"/>
        <v>26.7826309301874</v>
      </c>
    </row>
    <row r="372" spans="1:22">
      <c r="A372" s="125" t="s">
        <v>149</v>
      </c>
      <c r="B372" s="124">
        <v>2019</v>
      </c>
      <c r="C372" s="107">
        <v>694.66</v>
      </c>
      <c r="D372" s="110">
        <v>1.15324996323805</v>
      </c>
      <c r="E372" s="138">
        <v>423.5774</v>
      </c>
      <c r="F372" s="139">
        <v>267.5</v>
      </c>
      <c r="G372" s="122">
        <v>82.6024</v>
      </c>
      <c r="H372" s="122"/>
      <c r="I372" s="108">
        <v>114.2889</v>
      </c>
      <c r="J372" s="108"/>
      <c r="K372" s="108">
        <v>32.5429</v>
      </c>
      <c r="L372" s="108">
        <v>10.1609</v>
      </c>
      <c r="M372" s="108">
        <f t="shared" si="56"/>
        <v>0.609762185817522</v>
      </c>
      <c r="N372" s="113">
        <f t="shared" si="57"/>
        <v>0.52873375699528</v>
      </c>
      <c r="O372" s="114">
        <f t="shared" si="63"/>
        <v>0.631525666855692</v>
      </c>
      <c r="P372" s="114">
        <f t="shared" si="64"/>
        <v>0.586888598130841</v>
      </c>
      <c r="Q372" s="137">
        <f t="shared" si="65"/>
        <v>0.195011348575254</v>
      </c>
      <c r="R372" s="120">
        <f t="shared" si="62"/>
        <v>43.6300077264946</v>
      </c>
      <c r="S372" s="120">
        <f t="shared" si="61"/>
        <v>5.9518848780686</v>
      </c>
      <c r="T372" s="120">
        <f t="shared" si="58"/>
        <v>-33.9637725462202</v>
      </c>
      <c r="U372" s="120">
        <f t="shared" si="59"/>
        <v>81.4165231216935</v>
      </c>
      <c r="V372" s="120">
        <f t="shared" si="60"/>
        <v>32.1136566690578</v>
      </c>
    </row>
    <row r="373" spans="1:22">
      <c r="A373" s="125" t="s">
        <v>150</v>
      </c>
      <c r="B373" s="124">
        <v>2019</v>
      </c>
      <c r="C373" s="107">
        <v>2523.22</v>
      </c>
      <c r="D373" s="110">
        <v>1.25057883720313</v>
      </c>
      <c r="E373" s="138">
        <v>1577.625</v>
      </c>
      <c r="F373" s="139">
        <v>1016.0945</v>
      </c>
      <c r="G373" s="122">
        <v>389.704</v>
      </c>
      <c r="H373" s="122"/>
      <c r="I373" s="108">
        <v>396.0316</v>
      </c>
      <c r="J373" s="108"/>
      <c r="K373" s="108">
        <v>122.6817</v>
      </c>
      <c r="L373" s="108">
        <v>51.2723</v>
      </c>
      <c r="M373" s="108">
        <f t="shared" si="56"/>
        <v>0.625242745380902</v>
      </c>
      <c r="N373" s="113">
        <f t="shared" si="57"/>
        <v>0.499962678705833</v>
      </c>
      <c r="O373" s="114">
        <f t="shared" si="63"/>
        <v>0.644065921876238</v>
      </c>
      <c r="P373" s="114">
        <f t="shared" si="64"/>
        <v>0.560957273167013</v>
      </c>
      <c r="Q373" s="137">
        <f t="shared" si="65"/>
        <v>0.24701941209096</v>
      </c>
      <c r="R373" s="120">
        <f t="shared" si="62"/>
        <v>40.8003517069841</v>
      </c>
      <c r="S373" s="120">
        <f t="shared" si="61"/>
        <v>9.47384552601443</v>
      </c>
      <c r="T373" s="120">
        <f t="shared" si="58"/>
        <v>-46.067555637678</v>
      </c>
      <c r="U373" s="120">
        <f t="shared" si="59"/>
        <v>74.9196487562528</v>
      </c>
      <c r="V373" s="120">
        <f t="shared" si="60"/>
        <v>29.2601894412508</v>
      </c>
    </row>
    <row r="374" spans="3:13">
      <c r="C374" s="107"/>
      <c r="D374" s="107"/>
      <c r="I374" s="108"/>
      <c r="J374" s="108"/>
      <c r="K374" s="108"/>
      <c r="L374" s="108"/>
      <c r="M374" s="108"/>
    </row>
    <row r="375" spans="3:13">
      <c r="C375" s="107"/>
      <c r="D375" s="107"/>
      <c r="I375" s="108"/>
      <c r="J375" s="108"/>
      <c r="K375" s="108"/>
      <c r="L375" s="108"/>
      <c r="M375" s="108"/>
    </row>
    <row r="376" spans="3:13">
      <c r="C376" s="107"/>
      <c r="D376" s="107"/>
      <c r="I376" s="108"/>
      <c r="J376" s="108"/>
      <c r="K376" s="108"/>
      <c r="L376" s="108"/>
      <c r="M376" s="108"/>
    </row>
    <row r="377" spans="9:13">
      <c r="I377" s="108"/>
      <c r="J377" s="108"/>
      <c r="K377" s="108"/>
      <c r="L377" s="108"/>
      <c r="M377" s="108"/>
    </row>
    <row r="378" spans="9:13">
      <c r="I378" s="108"/>
      <c r="J378" s="108"/>
      <c r="K378" s="108"/>
      <c r="L378" s="108"/>
      <c r="M378" s="108"/>
    </row>
  </sheetData>
  <sortState ref="AK4:AO34">
    <sortCondition ref="AN4" descending="1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73"/>
  <sheetViews>
    <sheetView workbookViewId="0">
      <selection activeCell="G6" sqref="G6"/>
    </sheetView>
  </sheetViews>
  <sheetFormatPr defaultColWidth="8.88888888888889" defaultRowHeight="14.4"/>
  <cols>
    <col min="4" max="4" width="10.7777777777778"/>
    <col min="5" max="7" width="10.6666666666667"/>
    <col min="8" max="9" width="9.66666666666667"/>
    <col min="10" max="10" width="10.6666666666667"/>
    <col min="11" max="11" width="12.8888888888889"/>
    <col min="12" max="12" width="9.66666666666667"/>
  </cols>
  <sheetData>
    <row r="1" s="80" customFormat="1" ht="72" spans="1:33">
      <c r="A1" s="81" t="s">
        <v>151</v>
      </c>
      <c r="B1" s="82" t="s">
        <v>70</v>
      </c>
      <c r="C1" s="82" t="s">
        <v>71</v>
      </c>
      <c r="D1" s="82" t="s">
        <v>152</v>
      </c>
      <c r="E1" s="82" t="s">
        <v>14</v>
      </c>
      <c r="F1" s="82" t="s">
        <v>153</v>
      </c>
      <c r="G1" s="82" t="s">
        <v>154</v>
      </c>
      <c r="H1" s="82" t="s">
        <v>17</v>
      </c>
      <c r="I1" s="82" t="s">
        <v>155</v>
      </c>
      <c r="J1" s="82" t="s">
        <v>19</v>
      </c>
      <c r="K1" s="82" t="s">
        <v>20</v>
      </c>
      <c r="L1" s="82" t="s">
        <v>13</v>
      </c>
      <c r="M1" s="82" t="s">
        <v>156</v>
      </c>
      <c r="N1" s="88" t="s">
        <v>73</v>
      </c>
      <c r="O1" s="82" t="s">
        <v>157</v>
      </c>
      <c r="P1" s="82" t="s">
        <v>158</v>
      </c>
      <c r="Q1" s="82" t="s">
        <v>159</v>
      </c>
      <c r="R1" s="82" t="s">
        <v>160</v>
      </c>
      <c r="S1" s="82" t="s">
        <v>161</v>
      </c>
      <c r="T1" s="82" t="s">
        <v>162</v>
      </c>
      <c r="U1" s="82" t="s">
        <v>163</v>
      </c>
      <c r="V1" s="82" t="s">
        <v>164</v>
      </c>
      <c r="W1" s="82" t="s">
        <v>165</v>
      </c>
      <c r="X1" s="82" t="s">
        <v>166</v>
      </c>
      <c r="Y1" s="81" t="s">
        <v>167</v>
      </c>
      <c r="Z1" s="81" t="s">
        <v>168</v>
      </c>
      <c r="AA1" s="81" t="s">
        <v>169</v>
      </c>
      <c r="AB1" s="81" t="s">
        <v>170</v>
      </c>
      <c r="AC1" s="81" t="s">
        <v>171</v>
      </c>
      <c r="AD1" s="81" t="s">
        <v>172</v>
      </c>
      <c r="AE1" s="81" t="s">
        <v>173</v>
      </c>
      <c r="AF1" s="81" t="s">
        <v>174</v>
      </c>
      <c r="AG1" s="91" t="s">
        <v>175</v>
      </c>
    </row>
    <row r="2" spans="1:33">
      <c r="A2" s="83">
        <v>110000</v>
      </c>
      <c r="B2" s="84" t="s">
        <v>176</v>
      </c>
      <c r="C2" s="84">
        <v>2008</v>
      </c>
      <c r="D2" s="85">
        <v>1959.286</v>
      </c>
      <c r="E2" s="85">
        <v>316.2957</v>
      </c>
      <c r="F2" s="85">
        <v>145.0513</v>
      </c>
      <c r="G2" s="85">
        <v>209.3285</v>
      </c>
      <c r="H2" s="86">
        <v>112.19</v>
      </c>
      <c r="I2" s="85">
        <v>35.4688</v>
      </c>
      <c r="J2" s="85">
        <v>196.2664</v>
      </c>
      <c r="K2" s="89">
        <v>89.44</v>
      </c>
      <c r="L2" s="86">
        <v>1695</v>
      </c>
      <c r="M2" s="89">
        <f t="shared" ref="M2:M65" si="0">D2/L2</f>
        <v>1.1559209439528</v>
      </c>
      <c r="N2" s="89">
        <v>1</v>
      </c>
      <c r="O2" s="89">
        <f t="shared" ref="O2:O65" si="1">M2/N2</f>
        <v>1.1559209439528</v>
      </c>
      <c r="P2" s="89">
        <f t="shared" ref="P2:P65" si="2">E2/D2</f>
        <v>0.161434165303075</v>
      </c>
      <c r="Q2" s="89">
        <f t="shared" ref="Q2:Q65" si="3">F2/D2</f>
        <v>0.0740327343736443</v>
      </c>
      <c r="R2" s="89">
        <f t="shared" ref="R2:R65" si="4">G2/D2</f>
        <v>0.106839175087251</v>
      </c>
      <c r="S2" s="89">
        <f t="shared" ref="S2:S65" si="5">H2/D2</f>
        <v>0.0572606551570317</v>
      </c>
      <c r="T2" s="89">
        <f t="shared" ref="T2:T65" si="6">I2/D2</f>
        <v>0.0181029211661799</v>
      </c>
      <c r="U2" s="89">
        <f t="shared" ref="U2:U65" si="7">J2/D2</f>
        <v>0.100172409745183</v>
      </c>
      <c r="V2" s="89">
        <f t="shared" ref="V2:V65" si="8">K2/D2</f>
        <v>0.0456492824426857</v>
      </c>
      <c r="W2" s="90">
        <f>MAX(O2:O32)</f>
        <v>1.37389618644068</v>
      </c>
      <c r="X2" s="89">
        <f>MIN(M2:M32)</f>
        <v>0.241977834340863</v>
      </c>
      <c r="Y2" s="89">
        <f t="shared" ref="Y2:Y65" si="9">(O2-X2)/(W2-X2)*100</f>
        <v>80.7428475663893</v>
      </c>
      <c r="Z2" s="89">
        <v>40.0115203857422</v>
      </c>
      <c r="AA2" s="89">
        <v>100.000009536743</v>
      </c>
      <c r="AB2" s="89">
        <v>27.7374172210693</v>
      </c>
      <c r="AC2" s="89">
        <v>100</v>
      </c>
      <c r="AD2" s="89">
        <v>18.6992490291595</v>
      </c>
      <c r="AE2" s="89">
        <v>79.4025325775146</v>
      </c>
      <c r="AF2" s="89">
        <v>97.2403717041016</v>
      </c>
      <c r="AG2" s="89">
        <f t="shared" ref="AG2:AG65" si="10">0.2*Y2+0.15*(Z2+AA2)+0.1*(AB2+AC2+AD2+AE2+AF2)</f>
        <v>69.4582560548351</v>
      </c>
    </row>
    <row r="3" spans="1:33">
      <c r="A3" s="83">
        <v>120000</v>
      </c>
      <c r="B3" s="84" t="s">
        <v>177</v>
      </c>
      <c r="C3" s="84">
        <v>2008</v>
      </c>
      <c r="D3" s="85">
        <v>867.7245</v>
      </c>
      <c r="E3" s="85">
        <v>141.6985</v>
      </c>
      <c r="F3" s="85">
        <v>41.9156</v>
      </c>
      <c r="G3" s="85">
        <v>105.7164</v>
      </c>
      <c r="H3" s="86">
        <v>28.65</v>
      </c>
      <c r="I3" s="85">
        <v>10.9789</v>
      </c>
      <c r="J3" s="85">
        <v>95.9055</v>
      </c>
      <c r="K3" s="89">
        <v>56.87</v>
      </c>
      <c r="L3" s="86">
        <v>1176</v>
      </c>
      <c r="M3" s="89">
        <f t="shared" si="0"/>
        <v>0.737860969387755</v>
      </c>
      <c r="N3" s="89">
        <v>1</v>
      </c>
      <c r="O3" s="89">
        <f t="shared" si="1"/>
        <v>0.737860969387755</v>
      </c>
      <c r="P3" s="89">
        <f t="shared" si="2"/>
        <v>0.16329895030047</v>
      </c>
      <c r="Q3" s="89">
        <f t="shared" si="3"/>
        <v>0.0483051936415302</v>
      </c>
      <c r="R3" s="89">
        <f t="shared" si="4"/>
        <v>0.12183175650797</v>
      </c>
      <c r="S3" s="89">
        <f t="shared" si="5"/>
        <v>0.033017392040907</v>
      </c>
      <c r="T3" s="89">
        <f t="shared" si="6"/>
        <v>0.0126525181667684</v>
      </c>
      <c r="U3" s="89">
        <f t="shared" si="7"/>
        <v>0.110525287692119</v>
      </c>
      <c r="V3" s="89">
        <f t="shared" si="8"/>
        <v>0.0655392350913222</v>
      </c>
      <c r="W3" s="90">
        <v>1.37389618644068</v>
      </c>
      <c r="X3" s="89">
        <v>0.241977834340863</v>
      </c>
      <c r="Y3" s="89">
        <f t="shared" si="9"/>
        <v>43.8090904813922</v>
      </c>
      <c r="Z3" s="89">
        <v>41.9878196716309</v>
      </c>
      <c r="AA3" s="89">
        <v>26.6419053077698</v>
      </c>
      <c r="AB3" s="89">
        <v>37.4626088142395</v>
      </c>
      <c r="AC3" s="89">
        <v>51.1640882492065</v>
      </c>
      <c r="AD3" s="89">
        <v>6.61753594875336</v>
      </c>
      <c r="AE3" s="89">
        <v>70.3433847427368</v>
      </c>
      <c r="AF3" s="89">
        <v>93.6603832244873</v>
      </c>
      <c r="AG3" s="89">
        <f t="shared" si="10"/>
        <v>44.9810769411309</v>
      </c>
    </row>
    <row r="4" spans="1:33">
      <c r="A4" s="83">
        <v>130000</v>
      </c>
      <c r="B4" s="84" t="s">
        <v>178</v>
      </c>
      <c r="C4" s="84">
        <v>2008</v>
      </c>
      <c r="D4" s="85">
        <v>1881.67</v>
      </c>
      <c r="E4" s="85">
        <v>376.9819</v>
      </c>
      <c r="F4" s="85">
        <v>120.2379</v>
      </c>
      <c r="G4" s="85">
        <v>271.3726</v>
      </c>
      <c r="H4" s="86">
        <v>21.67</v>
      </c>
      <c r="I4" s="85">
        <v>76.3556</v>
      </c>
      <c r="J4" s="85">
        <v>317.6185</v>
      </c>
      <c r="K4" s="89">
        <v>181.97</v>
      </c>
      <c r="L4" s="86">
        <v>6989</v>
      </c>
      <c r="M4" s="89">
        <f t="shared" si="0"/>
        <v>0.269233080555158</v>
      </c>
      <c r="N4" s="89">
        <v>1</v>
      </c>
      <c r="O4" s="89">
        <f t="shared" si="1"/>
        <v>0.269233080555158</v>
      </c>
      <c r="P4" s="89">
        <f t="shared" si="2"/>
        <v>0.200344321799253</v>
      </c>
      <c r="Q4" s="89">
        <f t="shared" si="3"/>
        <v>0.0638995679369921</v>
      </c>
      <c r="R4" s="89">
        <f t="shared" si="4"/>
        <v>0.144219018212545</v>
      </c>
      <c r="S4" s="89">
        <f t="shared" si="5"/>
        <v>0.0115163657814601</v>
      </c>
      <c r="T4" s="89">
        <f t="shared" si="6"/>
        <v>0.0405786349359877</v>
      </c>
      <c r="U4" s="89">
        <f t="shared" si="7"/>
        <v>0.168796069448947</v>
      </c>
      <c r="V4" s="89">
        <f t="shared" si="8"/>
        <v>0.0967066488810471</v>
      </c>
      <c r="W4" s="90">
        <v>1.37389618644068</v>
      </c>
      <c r="X4" s="89">
        <v>0.241977834340863</v>
      </c>
      <c r="Y4" s="89">
        <f t="shared" si="9"/>
        <v>2.40788093626488</v>
      </c>
      <c r="Z4" s="89">
        <v>81.2484550476074</v>
      </c>
      <c r="AA4" s="89">
        <v>71.1068534851074</v>
      </c>
      <c r="AB4" s="89">
        <v>51.984486579895</v>
      </c>
      <c r="AC4" s="89">
        <v>7.85216987133026</v>
      </c>
      <c r="AD4" s="89">
        <v>68.5203552246094</v>
      </c>
      <c r="AE4" s="89">
        <v>19.3543076515198</v>
      </c>
      <c r="AF4" s="89">
        <v>88.0505752563477</v>
      </c>
      <c r="AG4" s="89">
        <f t="shared" si="10"/>
        <v>46.9110619255304</v>
      </c>
    </row>
    <row r="5" spans="1:33">
      <c r="A5" s="83">
        <v>140000</v>
      </c>
      <c r="B5" s="84" t="s">
        <v>179</v>
      </c>
      <c r="C5" s="84">
        <v>2008</v>
      </c>
      <c r="D5" s="85">
        <v>1315.018</v>
      </c>
      <c r="E5" s="85">
        <v>234.9868</v>
      </c>
      <c r="F5" s="85">
        <v>71.4959</v>
      </c>
      <c r="G5" s="85">
        <v>218.3811</v>
      </c>
      <c r="H5" s="86">
        <v>17.64</v>
      </c>
      <c r="I5" s="85">
        <v>64.2863</v>
      </c>
      <c r="J5" s="85">
        <v>223.4833</v>
      </c>
      <c r="K5" s="89">
        <v>187.54</v>
      </c>
      <c r="L5" s="86">
        <v>3411</v>
      </c>
      <c r="M5" s="89">
        <f t="shared" si="0"/>
        <v>0.385522720609792</v>
      </c>
      <c r="N5" s="89">
        <v>1</v>
      </c>
      <c r="O5" s="89">
        <f t="shared" si="1"/>
        <v>0.385522720609792</v>
      </c>
      <c r="P5" s="89">
        <f t="shared" si="2"/>
        <v>0.178694740300133</v>
      </c>
      <c r="Q5" s="89">
        <f t="shared" si="3"/>
        <v>0.0543687614922381</v>
      </c>
      <c r="R5" s="89">
        <f t="shared" si="4"/>
        <v>0.166067004406023</v>
      </c>
      <c r="S5" s="89">
        <f t="shared" si="5"/>
        <v>0.0134142650518852</v>
      </c>
      <c r="T5" s="89">
        <f t="shared" si="6"/>
        <v>0.0488862509866785</v>
      </c>
      <c r="U5" s="89">
        <f t="shared" si="7"/>
        <v>0.169946951296484</v>
      </c>
      <c r="V5" s="89">
        <f t="shared" si="8"/>
        <v>0.142614017450712</v>
      </c>
      <c r="W5" s="90">
        <v>1.37389618644068</v>
      </c>
      <c r="X5" s="89">
        <v>0.241977834340863</v>
      </c>
      <c r="Y5" s="89">
        <f t="shared" si="9"/>
        <v>12.6815583476175</v>
      </c>
      <c r="Z5" s="89">
        <v>58.3042573928833</v>
      </c>
      <c r="AA5" s="89">
        <v>43.9312314987183</v>
      </c>
      <c r="AB5" s="89">
        <v>66.1565494537354</v>
      </c>
      <c r="AC5" s="89">
        <v>11.6753208637238</v>
      </c>
      <c r="AD5" s="89">
        <v>86.9355487823486</v>
      </c>
      <c r="AE5" s="89">
        <v>18.3472430706024</v>
      </c>
      <c r="AF5" s="89">
        <v>79.7877359390259</v>
      </c>
      <c r="AG5" s="89">
        <f t="shared" si="10"/>
        <v>44.1618748142074</v>
      </c>
    </row>
    <row r="6" spans="1:33">
      <c r="A6" s="83">
        <v>150000</v>
      </c>
      <c r="B6" s="84" t="s">
        <v>180</v>
      </c>
      <c r="C6" s="84">
        <v>2008</v>
      </c>
      <c r="D6" s="85">
        <v>1454.573</v>
      </c>
      <c r="E6" s="85">
        <v>206.4017</v>
      </c>
      <c r="F6" s="85">
        <v>59.8205</v>
      </c>
      <c r="G6" s="85">
        <v>191.5179</v>
      </c>
      <c r="H6" s="86">
        <v>15.36</v>
      </c>
      <c r="I6" s="85">
        <v>79.6815</v>
      </c>
      <c r="J6" s="85">
        <v>243.3914</v>
      </c>
      <c r="K6" s="89">
        <v>220.68</v>
      </c>
      <c r="L6" s="86">
        <v>2414</v>
      </c>
      <c r="M6" s="89">
        <f t="shared" si="0"/>
        <v>0.602557166528583</v>
      </c>
      <c r="N6" s="89">
        <v>1</v>
      </c>
      <c r="O6" s="89">
        <f t="shared" si="1"/>
        <v>0.602557166528583</v>
      </c>
      <c r="P6" s="89">
        <f t="shared" si="2"/>
        <v>0.141898481547506</v>
      </c>
      <c r="Q6" s="89">
        <f t="shared" si="3"/>
        <v>0.0411258149298798</v>
      </c>
      <c r="R6" s="89">
        <f t="shared" si="4"/>
        <v>0.131666062823935</v>
      </c>
      <c r="S6" s="89">
        <f t="shared" si="5"/>
        <v>0.010559800023787</v>
      </c>
      <c r="T6" s="89">
        <f t="shared" si="6"/>
        <v>0.0547799938538664</v>
      </c>
      <c r="U6" s="89">
        <f t="shared" si="7"/>
        <v>0.167328418718071</v>
      </c>
      <c r="V6" s="89">
        <f t="shared" si="8"/>
        <v>0.151714626904253</v>
      </c>
      <c r="W6" s="90">
        <v>1.37389618644068</v>
      </c>
      <c r="X6" s="89">
        <v>0.241977834340863</v>
      </c>
      <c r="Y6" s="89">
        <f t="shared" si="9"/>
        <v>31.8555955488142</v>
      </c>
      <c r="Z6" s="89">
        <v>19.3076288700104</v>
      </c>
      <c r="AA6" s="89">
        <v>6.17101848125458</v>
      </c>
      <c r="AB6" s="89">
        <v>43.8417959213257</v>
      </c>
      <c r="AC6" s="89">
        <v>5.925253033638</v>
      </c>
      <c r="AD6" s="89">
        <v>100</v>
      </c>
      <c r="AE6" s="89">
        <v>20.6385564804077</v>
      </c>
      <c r="AF6" s="89">
        <v>78.1497240066528</v>
      </c>
      <c r="AG6" s="89">
        <f t="shared" si="10"/>
        <v>35.048449156655</v>
      </c>
    </row>
    <row r="7" spans="1:33">
      <c r="A7" s="83">
        <v>210000</v>
      </c>
      <c r="B7" s="84" t="s">
        <v>181</v>
      </c>
      <c r="C7" s="84">
        <v>2008</v>
      </c>
      <c r="D7" s="85">
        <v>2153.435</v>
      </c>
      <c r="E7" s="85">
        <v>306.36</v>
      </c>
      <c r="F7" s="85">
        <v>83.9012</v>
      </c>
      <c r="G7" s="85">
        <v>469.9675</v>
      </c>
      <c r="H7" s="86">
        <v>49.02</v>
      </c>
      <c r="I7" s="85">
        <v>48.1798</v>
      </c>
      <c r="J7" s="85">
        <v>307.6503</v>
      </c>
      <c r="K7" s="89">
        <v>423.49</v>
      </c>
      <c r="L7" s="86">
        <v>4315</v>
      </c>
      <c r="M7" s="89">
        <f t="shared" si="0"/>
        <v>0.499057937427578</v>
      </c>
      <c r="N7" s="89">
        <v>1</v>
      </c>
      <c r="O7" s="89">
        <f t="shared" si="1"/>
        <v>0.499057937427578</v>
      </c>
      <c r="P7" s="89">
        <f t="shared" si="2"/>
        <v>0.142265728940042</v>
      </c>
      <c r="Q7" s="89">
        <f t="shared" si="3"/>
        <v>0.0389615660560918</v>
      </c>
      <c r="R7" s="89">
        <f t="shared" si="4"/>
        <v>0.218240857049319</v>
      </c>
      <c r="S7" s="89">
        <f t="shared" si="5"/>
        <v>0.0227636311288709</v>
      </c>
      <c r="T7" s="89">
        <f t="shared" si="6"/>
        <v>0.0223734637915702</v>
      </c>
      <c r="U7" s="89">
        <f t="shared" si="7"/>
        <v>0.142864911176794</v>
      </c>
      <c r="V7" s="89">
        <f t="shared" si="8"/>
        <v>0.196657897730835</v>
      </c>
      <c r="W7" s="90">
        <v>1.37389618644068</v>
      </c>
      <c r="X7" s="89">
        <v>0.241977834340863</v>
      </c>
      <c r="Y7" s="89">
        <f t="shared" si="9"/>
        <v>22.7118945999777</v>
      </c>
      <c r="Z7" s="89">
        <v>19.6968376636505</v>
      </c>
      <c r="AA7" s="89">
        <v>-2.64764992152777e-6</v>
      </c>
      <c r="AB7" s="89">
        <v>100</v>
      </c>
      <c r="AC7" s="89">
        <v>30.5087924003601</v>
      </c>
      <c r="AD7" s="89">
        <v>28.1656074523926</v>
      </c>
      <c r="AE7" s="89">
        <v>42.0450258255005</v>
      </c>
      <c r="AF7" s="89">
        <v>70.0604057312012</v>
      </c>
      <c r="AG7" s="89">
        <f t="shared" si="10"/>
        <v>34.5748873133411</v>
      </c>
    </row>
    <row r="8" spans="1:33">
      <c r="A8" s="83">
        <v>220000</v>
      </c>
      <c r="B8" s="84" t="s">
        <v>182</v>
      </c>
      <c r="C8" s="84">
        <v>2008</v>
      </c>
      <c r="D8" s="85">
        <v>1180.122</v>
      </c>
      <c r="E8" s="85">
        <v>188.0346</v>
      </c>
      <c r="F8" s="85">
        <v>59.5176</v>
      </c>
      <c r="G8" s="85">
        <v>199.8556</v>
      </c>
      <c r="H8" s="86">
        <v>13.41</v>
      </c>
      <c r="I8" s="85">
        <v>45.6067</v>
      </c>
      <c r="J8" s="85">
        <v>174.2481</v>
      </c>
      <c r="K8" s="89">
        <v>135.21</v>
      </c>
      <c r="L8" s="86">
        <v>2734</v>
      </c>
      <c r="M8" s="89">
        <f t="shared" si="0"/>
        <v>0.431646671543526</v>
      </c>
      <c r="N8" s="89">
        <v>1</v>
      </c>
      <c r="O8" s="89">
        <f t="shared" si="1"/>
        <v>0.431646671543526</v>
      </c>
      <c r="P8" s="89">
        <f t="shared" si="2"/>
        <v>0.159334882325726</v>
      </c>
      <c r="Q8" s="89">
        <f t="shared" si="3"/>
        <v>0.0504334297640413</v>
      </c>
      <c r="R8" s="89">
        <f t="shared" si="4"/>
        <v>0.169351643304675</v>
      </c>
      <c r="S8" s="89">
        <f t="shared" si="5"/>
        <v>0.011363231937037</v>
      </c>
      <c r="T8" s="89">
        <f t="shared" si="6"/>
        <v>0.0386457501851503</v>
      </c>
      <c r="U8" s="89">
        <f t="shared" si="7"/>
        <v>0.147652615577034</v>
      </c>
      <c r="V8" s="89">
        <f t="shared" si="8"/>
        <v>0.114572900089991</v>
      </c>
      <c r="W8" s="90">
        <v>1.37389618644068</v>
      </c>
      <c r="X8" s="89">
        <v>0.241977834340863</v>
      </c>
      <c r="Y8" s="89">
        <f t="shared" si="9"/>
        <v>16.7564062240717</v>
      </c>
      <c r="Z8" s="89">
        <v>37.786705493927</v>
      </c>
      <c r="AA8" s="89">
        <v>32.7102422714233</v>
      </c>
      <c r="AB8" s="89">
        <v>68.2871866226196</v>
      </c>
      <c r="AC8" s="89">
        <v>7.54369556903839</v>
      </c>
      <c r="AD8" s="89">
        <v>64.2357969284058</v>
      </c>
      <c r="AE8" s="89">
        <v>37.8556060791016</v>
      </c>
      <c r="AF8" s="89">
        <v>84.8348426818848</v>
      </c>
      <c r="AG8" s="89">
        <f t="shared" si="10"/>
        <v>40.2015361977219</v>
      </c>
    </row>
    <row r="9" spans="1:33">
      <c r="A9" s="83">
        <v>230000</v>
      </c>
      <c r="B9" s="84" t="s">
        <v>183</v>
      </c>
      <c r="C9" s="84">
        <v>2008</v>
      </c>
      <c r="D9" s="85">
        <v>1542.3</v>
      </c>
      <c r="E9" s="85">
        <v>256.6199</v>
      </c>
      <c r="F9" s="85">
        <v>71.6984</v>
      </c>
      <c r="G9" s="85">
        <v>228.6253</v>
      </c>
      <c r="H9" s="86">
        <v>20.09</v>
      </c>
      <c r="I9" s="85">
        <v>48.5105</v>
      </c>
      <c r="J9" s="85">
        <v>240.4474</v>
      </c>
      <c r="K9" s="89">
        <v>219.06</v>
      </c>
      <c r="L9" s="86">
        <v>3825</v>
      </c>
      <c r="M9" s="89">
        <f t="shared" si="0"/>
        <v>0.40321568627451</v>
      </c>
      <c r="N9" s="89">
        <v>1</v>
      </c>
      <c r="O9" s="89">
        <f t="shared" si="1"/>
        <v>0.40321568627451</v>
      </c>
      <c r="P9" s="89">
        <f t="shared" si="2"/>
        <v>0.166387797445374</v>
      </c>
      <c r="Q9" s="89">
        <f t="shared" si="3"/>
        <v>0.0464879725085911</v>
      </c>
      <c r="R9" s="89">
        <f t="shared" si="4"/>
        <v>0.148236594696233</v>
      </c>
      <c r="S9" s="89">
        <f t="shared" si="5"/>
        <v>0.0130260001296765</v>
      </c>
      <c r="T9" s="89">
        <f t="shared" si="6"/>
        <v>0.0314533488945082</v>
      </c>
      <c r="U9" s="89">
        <f t="shared" si="7"/>
        <v>0.15590183492187</v>
      </c>
      <c r="V9" s="89">
        <f t="shared" si="8"/>
        <v>0.142034623614083</v>
      </c>
      <c r="W9" s="90">
        <v>1.37389618644068</v>
      </c>
      <c r="X9" s="89">
        <v>0.241977834340863</v>
      </c>
      <c r="Y9" s="89">
        <f t="shared" si="9"/>
        <v>14.2446539217723</v>
      </c>
      <c r="Z9" s="89">
        <v>45.261378288269</v>
      </c>
      <c r="AA9" s="89">
        <v>21.4603805541992</v>
      </c>
      <c r="AB9" s="89">
        <v>54.5905542373657</v>
      </c>
      <c r="AC9" s="89">
        <v>10.8931946754456</v>
      </c>
      <c r="AD9" s="89">
        <v>48.2926607131958</v>
      </c>
      <c r="AE9" s="89">
        <v>30.6372380256653</v>
      </c>
      <c r="AF9" s="89">
        <v>79.8920202255249</v>
      </c>
      <c r="AG9" s="89">
        <f t="shared" si="10"/>
        <v>35.2877613984444</v>
      </c>
    </row>
    <row r="10" spans="1:33">
      <c r="A10" s="83">
        <v>310000</v>
      </c>
      <c r="B10" s="84" t="s">
        <v>184</v>
      </c>
      <c r="C10" s="84">
        <v>2008</v>
      </c>
      <c r="D10" s="85">
        <v>2593.916</v>
      </c>
      <c r="E10" s="85">
        <v>326.0628</v>
      </c>
      <c r="F10" s="85">
        <v>122.284</v>
      </c>
      <c r="G10" s="85">
        <v>334.9669</v>
      </c>
      <c r="H10" s="86">
        <v>120.27</v>
      </c>
      <c r="I10" s="85">
        <v>25.0758</v>
      </c>
      <c r="J10" s="85">
        <v>198.7807</v>
      </c>
      <c r="K10" s="89">
        <v>78.64</v>
      </c>
      <c r="L10" s="86">
        <v>1888</v>
      </c>
      <c r="M10" s="89">
        <f t="shared" si="0"/>
        <v>1.37389618644068</v>
      </c>
      <c r="N10" s="89">
        <v>1</v>
      </c>
      <c r="O10" s="89">
        <f t="shared" si="1"/>
        <v>1.37389618644068</v>
      </c>
      <c r="P10" s="89">
        <f t="shared" si="2"/>
        <v>0.125702914049645</v>
      </c>
      <c r="Q10" s="89">
        <f t="shared" si="3"/>
        <v>0.0471426214264456</v>
      </c>
      <c r="R10" s="89">
        <f t="shared" si="4"/>
        <v>0.129135600381817</v>
      </c>
      <c r="S10" s="89">
        <f t="shared" si="5"/>
        <v>0.0463661891903978</v>
      </c>
      <c r="T10" s="89">
        <f t="shared" si="6"/>
        <v>0.00966715961503765</v>
      </c>
      <c r="U10" s="89">
        <f t="shared" si="7"/>
        <v>0.0766334376286665</v>
      </c>
      <c r="V10" s="89">
        <f t="shared" si="8"/>
        <v>0.0303170958504439</v>
      </c>
      <c r="W10" s="90">
        <v>1.37389618644068</v>
      </c>
      <c r="X10" s="89">
        <v>0.241977834340863</v>
      </c>
      <c r="Y10" s="89">
        <f t="shared" si="9"/>
        <v>99.9999999999998</v>
      </c>
      <c r="Z10" s="89">
        <v>2.14358657598495</v>
      </c>
      <c r="AA10" s="89">
        <v>23.3270120620728</v>
      </c>
      <c r="AB10" s="89">
        <v>42.2003698348999</v>
      </c>
      <c r="AC10" s="89">
        <v>78.0540609359741</v>
      </c>
      <c r="AD10" s="89">
        <v>-8.30004509566606e-7</v>
      </c>
      <c r="AE10" s="89">
        <v>100</v>
      </c>
      <c r="AF10" s="89">
        <v>100</v>
      </c>
      <c r="AG10" s="89">
        <f t="shared" si="10"/>
        <v>55.8460327897956</v>
      </c>
    </row>
    <row r="11" spans="1:33">
      <c r="A11" s="83">
        <v>320000</v>
      </c>
      <c r="B11" s="84" t="s">
        <v>185</v>
      </c>
      <c r="C11" s="84">
        <v>2008</v>
      </c>
      <c r="D11" s="85">
        <v>3247.493</v>
      </c>
      <c r="E11" s="85">
        <v>592.6032</v>
      </c>
      <c r="F11" s="85">
        <v>148.6116</v>
      </c>
      <c r="G11" s="85">
        <v>231.5241</v>
      </c>
      <c r="H11" s="86">
        <v>91.52</v>
      </c>
      <c r="I11" s="85">
        <v>95.1795</v>
      </c>
      <c r="J11" s="85">
        <v>516.8601</v>
      </c>
      <c r="K11" s="89">
        <v>148.02</v>
      </c>
      <c r="L11" s="86">
        <v>7677</v>
      </c>
      <c r="M11" s="89">
        <f t="shared" si="0"/>
        <v>0.423015891624332</v>
      </c>
      <c r="N11" s="89">
        <v>1</v>
      </c>
      <c r="O11" s="89">
        <f t="shared" si="1"/>
        <v>0.423015891624332</v>
      </c>
      <c r="P11" s="89">
        <f t="shared" si="2"/>
        <v>0.182480208579356</v>
      </c>
      <c r="Q11" s="89">
        <f t="shared" si="3"/>
        <v>0.0457619462151266</v>
      </c>
      <c r="R11" s="89">
        <f t="shared" si="4"/>
        <v>0.0712931790769064</v>
      </c>
      <c r="S11" s="89">
        <f t="shared" si="5"/>
        <v>0.0281817389598684</v>
      </c>
      <c r="T11" s="89">
        <f t="shared" si="6"/>
        <v>0.0293086082094711</v>
      </c>
      <c r="U11" s="89">
        <f t="shared" si="7"/>
        <v>0.159156647912713</v>
      </c>
      <c r="V11" s="89">
        <f t="shared" si="8"/>
        <v>0.0455797749217627</v>
      </c>
      <c r="W11" s="90">
        <v>1.37389618644068</v>
      </c>
      <c r="X11" s="89">
        <v>0.241977834340863</v>
      </c>
      <c r="Y11" s="89">
        <f t="shared" si="9"/>
        <v>15.9939148391425</v>
      </c>
      <c r="Z11" s="89">
        <v>62.3160934448242</v>
      </c>
      <c r="AA11" s="89">
        <v>19.3902289867401</v>
      </c>
      <c r="AB11" s="89">
        <v>4.67990726232529</v>
      </c>
      <c r="AC11" s="89">
        <v>41.4230918884277</v>
      </c>
      <c r="AD11" s="89">
        <v>43.5384941101074</v>
      </c>
      <c r="AE11" s="89">
        <v>27.7891564369202</v>
      </c>
      <c r="AF11" s="89">
        <v>97.2528743743896</v>
      </c>
      <c r="AG11" s="89">
        <f t="shared" si="10"/>
        <v>36.9230837397802</v>
      </c>
    </row>
    <row r="12" spans="1:33">
      <c r="A12" s="83">
        <v>330000</v>
      </c>
      <c r="B12" s="84" t="s">
        <v>186</v>
      </c>
      <c r="C12" s="84">
        <v>2008</v>
      </c>
      <c r="D12" s="85">
        <v>2208.576</v>
      </c>
      <c r="E12" s="85">
        <v>453.9902</v>
      </c>
      <c r="F12" s="85">
        <v>142.869</v>
      </c>
      <c r="G12" s="85">
        <v>141.5223</v>
      </c>
      <c r="H12" s="86">
        <v>86.79</v>
      </c>
      <c r="I12" s="85">
        <v>46.5183</v>
      </c>
      <c r="J12" s="85">
        <v>372.4556</v>
      </c>
      <c r="K12" s="89">
        <v>305.11</v>
      </c>
      <c r="L12" s="86">
        <v>5120</v>
      </c>
      <c r="M12" s="89">
        <f t="shared" si="0"/>
        <v>0.4313625</v>
      </c>
      <c r="N12" s="89">
        <v>1</v>
      </c>
      <c r="O12" s="89">
        <f t="shared" si="1"/>
        <v>0.4313625</v>
      </c>
      <c r="P12" s="89">
        <f t="shared" si="2"/>
        <v>0.205557879828451</v>
      </c>
      <c r="Q12" s="89">
        <f t="shared" si="3"/>
        <v>0.0646882878379553</v>
      </c>
      <c r="R12" s="89">
        <f t="shared" si="4"/>
        <v>0.0640785284273668</v>
      </c>
      <c r="S12" s="89">
        <f t="shared" si="5"/>
        <v>0.0392968138746414</v>
      </c>
      <c r="T12" s="89">
        <f t="shared" si="6"/>
        <v>0.0210625760671129</v>
      </c>
      <c r="U12" s="89">
        <f t="shared" si="7"/>
        <v>0.168640608247124</v>
      </c>
      <c r="V12" s="89">
        <f t="shared" si="8"/>
        <v>0.138147838245095</v>
      </c>
      <c r="W12" s="90">
        <v>1.37389618644068</v>
      </c>
      <c r="X12" s="89">
        <v>0.241977834340863</v>
      </c>
      <c r="Y12" s="89">
        <f t="shared" si="9"/>
        <v>16.731300920054</v>
      </c>
      <c r="Z12" s="89">
        <v>86.7737770080566</v>
      </c>
      <c r="AA12" s="89">
        <v>73.3557653427124</v>
      </c>
      <c r="AB12" s="89">
        <v>2.4121450792336e-6</v>
      </c>
      <c r="AC12" s="89">
        <v>63.8134288787842</v>
      </c>
      <c r="AD12" s="89">
        <v>25.2598094940186</v>
      </c>
      <c r="AE12" s="89">
        <v>19.4903409481049</v>
      </c>
      <c r="AF12" s="89">
        <v>80.5916023254395</v>
      </c>
      <c r="AG12" s="89">
        <f t="shared" si="10"/>
        <v>46.2812099424754</v>
      </c>
    </row>
    <row r="13" spans="1:33">
      <c r="A13" s="83">
        <v>340000</v>
      </c>
      <c r="B13" s="84" t="s">
        <v>187</v>
      </c>
      <c r="C13" s="84">
        <v>2008</v>
      </c>
      <c r="D13" s="85">
        <v>1647.125</v>
      </c>
      <c r="E13" s="85">
        <v>286.2557</v>
      </c>
      <c r="F13" s="85">
        <v>103.8442</v>
      </c>
      <c r="G13" s="85">
        <v>228.2005</v>
      </c>
      <c r="H13" s="86">
        <v>23.78</v>
      </c>
      <c r="I13" s="85">
        <v>54.7367</v>
      </c>
      <c r="J13" s="85">
        <v>234.1531</v>
      </c>
      <c r="K13" s="89">
        <v>290.18</v>
      </c>
      <c r="L13" s="86">
        <v>6135</v>
      </c>
      <c r="M13" s="89">
        <f t="shared" si="0"/>
        <v>0.268480032599837</v>
      </c>
      <c r="N13" s="89">
        <v>1</v>
      </c>
      <c r="O13" s="89">
        <f t="shared" si="1"/>
        <v>0.268480032599837</v>
      </c>
      <c r="P13" s="89">
        <f t="shared" si="2"/>
        <v>0.173791120892464</v>
      </c>
      <c r="Q13" s="89">
        <f t="shared" si="3"/>
        <v>0.0630457311983001</v>
      </c>
      <c r="R13" s="89">
        <f t="shared" si="4"/>
        <v>0.138544737041815</v>
      </c>
      <c r="S13" s="89">
        <f t="shared" si="5"/>
        <v>0.014437277073689</v>
      </c>
      <c r="T13" s="89">
        <f t="shared" si="6"/>
        <v>0.0332316612278971</v>
      </c>
      <c r="U13" s="89">
        <f t="shared" si="7"/>
        <v>0.142158670410564</v>
      </c>
      <c r="V13" s="89">
        <f t="shared" si="8"/>
        <v>0.176173635880701</v>
      </c>
      <c r="W13" s="90">
        <v>1.37389618644068</v>
      </c>
      <c r="X13" s="89">
        <v>0.241977834340863</v>
      </c>
      <c r="Y13" s="89">
        <f t="shared" si="9"/>
        <v>2.3413524667932</v>
      </c>
      <c r="Z13" s="89">
        <v>53.1074094772339</v>
      </c>
      <c r="AA13" s="89">
        <v>68.6722707748413</v>
      </c>
      <c r="AB13" s="89">
        <v>48.3037662506104</v>
      </c>
      <c r="AC13" s="89">
        <v>13.7360882759094</v>
      </c>
      <c r="AD13" s="89">
        <v>52.234582901001</v>
      </c>
      <c r="AE13" s="89">
        <v>42.6630115509033</v>
      </c>
      <c r="AF13" s="89">
        <v>73.7473583221436</v>
      </c>
      <c r="AG13" s="89">
        <f t="shared" si="10"/>
        <v>41.8037032612267</v>
      </c>
    </row>
    <row r="14" spans="1:33">
      <c r="A14" s="83">
        <v>350000</v>
      </c>
      <c r="B14" s="84" t="s">
        <v>188</v>
      </c>
      <c r="C14" s="84">
        <v>2008</v>
      </c>
      <c r="D14" s="85">
        <v>1137.716</v>
      </c>
      <c r="E14" s="85">
        <v>233.2923</v>
      </c>
      <c r="F14" s="85">
        <v>74.2741</v>
      </c>
      <c r="G14" s="85">
        <v>109.2914</v>
      </c>
      <c r="H14" s="86">
        <v>25.63</v>
      </c>
      <c r="I14" s="85">
        <v>14.0264</v>
      </c>
      <c r="J14" s="85">
        <v>189.1974</v>
      </c>
      <c r="K14" s="89">
        <v>344.88</v>
      </c>
      <c r="L14" s="86">
        <v>3604</v>
      </c>
      <c r="M14" s="89">
        <f t="shared" si="0"/>
        <v>0.315681465038846</v>
      </c>
      <c r="N14" s="89">
        <v>1</v>
      </c>
      <c r="O14" s="89">
        <f t="shared" si="1"/>
        <v>0.315681465038846</v>
      </c>
      <c r="P14" s="89">
        <f t="shared" si="2"/>
        <v>0.205053194294534</v>
      </c>
      <c r="Q14" s="89">
        <f t="shared" si="3"/>
        <v>0.0652835153939999</v>
      </c>
      <c r="R14" s="89">
        <f t="shared" si="4"/>
        <v>0.0960621104036508</v>
      </c>
      <c r="S14" s="89">
        <f t="shared" si="5"/>
        <v>0.0225275903652581</v>
      </c>
      <c r="T14" s="89">
        <f t="shared" si="6"/>
        <v>0.0123285600272827</v>
      </c>
      <c r="U14" s="89">
        <f t="shared" si="7"/>
        <v>0.166295806686379</v>
      </c>
      <c r="V14" s="89">
        <f t="shared" si="8"/>
        <v>0.303133646709724</v>
      </c>
      <c r="W14" s="90">
        <v>1.37389618644068</v>
      </c>
      <c r="X14" s="89">
        <v>0.241977834340863</v>
      </c>
      <c r="Y14" s="89">
        <f t="shared" si="9"/>
        <v>6.51139108763944</v>
      </c>
      <c r="Z14" s="89">
        <v>86.2389183044434</v>
      </c>
      <c r="AA14" s="89">
        <v>75.0529623031616</v>
      </c>
      <c r="AB14" s="89">
        <v>20.746693611145</v>
      </c>
      <c r="AC14" s="89">
        <v>30.0333094596863</v>
      </c>
      <c r="AD14" s="89">
        <v>5.89942991733551</v>
      </c>
      <c r="AE14" s="89">
        <v>21.5421295166016</v>
      </c>
      <c r="AF14" s="89">
        <v>50.8958911895752</v>
      </c>
      <c r="AG14" s="89">
        <f t="shared" si="10"/>
        <v>38.407805678103</v>
      </c>
    </row>
    <row r="15" spans="1:33">
      <c r="A15" s="83">
        <v>360000</v>
      </c>
      <c r="B15" s="84" t="s">
        <v>189</v>
      </c>
      <c r="C15" s="84">
        <v>2008</v>
      </c>
      <c r="D15" s="85">
        <v>1210.073</v>
      </c>
      <c r="E15" s="85">
        <v>206.8578</v>
      </c>
      <c r="F15" s="85">
        <v>76.9195</v>
      </c>
      <c r="G15" s="85">
        <v>179.3603</v>
      </c>
      <c r="H15" s="86">
        <v>11.14</v>
      </c>
      <c r="I15" s="85">
        <v>31.8377</v>
      </c>
      <c r="J15" s="85">
        <v>180.6669</v>
      </c>
      <c r="K15" s="89">
        <v>314.13</v>
      </c>
      <c r="L15" s="86">
        <v>4400</v>
      </c>
      <c r="M15" s="89">
        <f t="shared" si="0"/>
        <v>0.275016590909091</v>
      </c>
      <c r="N15" s="89">
        <v>1</v>
      </c>
      <c r="O15" s="89">
        <f t="shared" si="1"/>
        <v>0.275016590909091</v>
      </c>
      <c r="P15" s="89">
        <f t="shared" si="2"/>
        <v>0.170946546200105</v>
      </c>
      <c r="Q15" s="89">
        <f t="shared" si="3"/>
        <v>0.0635659997372059</v>
      </c>
      <c r="R15" s="89">
        <f t="shared" si="4"/>
        <v>0.148222710530687</v>
      </c>
      <c r="S15" s="89">
        <f t="shared" si="5"/>
        <v>0.00920605616355377</v>
      </c>
      <c r="T15" s="89">
        <f t="shared" si="6"/>
        <v>0.0263105614289386</v>
      </c>
      <c r="U15" s="89">
        <f t="shared" si="7"/>
        <v>0.149302480098308</v>
      </c>
      <c r="V15" s="89">
        <f t="shared" si="8"/>
        <v>0.259595908676584</v>
      </c>
      <c r="W15" s="90">
        <v>1.37389618644068</v>
      </c>
      <c r="X15" s="89">
        <v>0.241977834340863</v>
      </c>
      <c r="Y15" s="89">
        <f t="shared" si="9"/>
        <v>2.91882859809966</v>
      </c>
      <c r="Z15" s="89">
        <v>50.0927305221558</v>
      </c>
      <c r="AA15" s="89">
        <v>70.1557350158691</v>
      </c>
      <c r="AB15" s="89">
        <v>54.5815467834473</v>
      </c>
      <c r="AC15" s="89">
        <v>3.19825530052185</v>
      </c>
      <c r="AD15" s="89">
        <v>36.8928289413452</v>
      </c>
      <c r="AE15" s="89">
        <v>36.4119148254395</v>
      </c>
      <c r="AF15" s="89">
        <v>58.7322282791138</v>
      </c>
      <c r="AG15" s="89">
        <f t="shared" si="10"/>
        <v>37.6027129633104</v>
      </c>
    </row>
    <row r="16" spans="1:33">
      <c r="A16" s="83">
        <v>370000</v>
      </c>
      <c r="B16" s="84" t="s">
        <v>190</v>
      </c>
      <c r="C16" s="84">
        <v>2008</v>
      </c>
      <c r="D16" s="85">
        <v>2704.661</v>
      </c>
      <c r="E16" s="85">
        <v>550.9929</v>
      </c>
      <c r="F16" s="85">
        <v>140.4184</v>
      </c>
      <c r="G16" s="85">
        <v>285.0525</v>
      </c>
      <c r="H16" s="86">
        <v>57.13</v>
      </c>
      <c r="I16" s="85">
        <v>58.6002</v>
      </c>
      <c r="J16" s="85">
        <v>468.2351</v>
      </c>
      <c r="K16" s="89">
        <v>270.75</v>
      </c>
      <c r="L16" s="86">
        <v>9417</v>
      </c>
      <c r="M16" s="89">
        <f t="shared" si="0"/>
        <v>0.287210470425826</v>
      </c>
      <c r="N16" s="89">
        <v>1</v>
      </c>
      <c r="O16" s="89">
        <f t="shared" si="1"/>
        <v>0.287210470425826</v>
      </c>
      <c r="P16" s="89">
        <f t="shared" si="2"/>
        <v>0.203719763770765</v>
      </c>
      <c r="Q16" s="89">
        <f t="shared" si="3"/>
        <v>0.0519171903613799</v>
      </c>
      <c r="R16" s="89">
        <f t="shared" si="4"/>
        <v>0.105393060350262</v>
      </c>
      <c r="S16" s="89">
        <f t="shared" si="5"/>
        <v>0.021122795056386</v>
      </c>
      <c r="T16" s="89">
        <f t="shared" si="6"/>
        <v>0.0216663751945253</v>
      </c>
      <c r="U16" s="89">
        <f t="shared" si="7"/>
        <v>0.173121548319734</v>
      </c>
      <c r="V16" s="89">
        <f t="shared" si="8"/>
        <v>0.100104966944101</v>
      </c>
      <c r="W16" s="90">
        <v>1.37389618644068</v>
      </c>
      <c r="X16" s="89">
        <v>0.241977834340863</v>
      </c>
      <c r="Y16" s="89">
        <f t="shared" si="9"/>
        <v>3.99610413604937</v>
      </c>
      <c r="Z16" s="89">
        <v>84.8257446289062</v>
      </c>
      <c r="AA16" s="89">
        <v>36.9409561157227</v>
      </c>
      <c r="AB16" s="89">
        <v>26.7993712425232</v>
      </c>
      <c r="AC16" s="89">
        <v>27.2034740447998</v>
      </c>
      <c r="AD16" s="89">
        <v>26.5982294082642</v>
      </c>
      <c r="AE16" s="89">
        <v>15.5693542957306</v>
      </c>
      <c r="AF16" s="89">
        <v>87.4389171600342</v>
      </c>
      <c r="AG16" s="89">
        <f t="shared" si="10"/>
        <v>37.4251605540394</v>
      </c>
    </row>
    <row r="17" spans="1:33">
      <c r="A17" s="83">
        <v>410000</v>
      </c>
      <c r="B17" s="84" t="s">
        <v>191</v>
      </c>
      <c r="C17" s="84">
        <v>2008</v>
      </c>
      <c r="D17" s="85">
        <v>2281.609</v>
      </c>
      <c r="E17" s="85">
        <v>444.0264</v>
      </c>
      <c r="F17" s="85">
        <v>145.4726</v>
      </c>
      <c r="G17" s="85">
        <v>330.2343</v>
      </c>
      <c r="H17" s="86">
        <v>30.44</v>
      </c>
      <c r="I17" s="85">
        <v>75.851</v>
      </c>
      <c r="J17" s="85">
        <v>406.5896</v>
      </c>
      <c r="K17" s="89">
        <v>197.32</v>
      </c>
      <c r="L17" s="86">
        <v>9429</v>
      </c>
      <c r="M17" s="89">
        <f t="shared" si="0"/>
        <v>0.241977834340863</v>
      </c>
      <c r="N17" s="89">
        <v>1</v>
      </c>
      <c r="O17" s="89">
        <f t="shared" si="1"/>
        <v>0.241977834340863</v>
      </c>
      <c r="P17" s="89">
        <f t="shared" si="2"/>
        <v>0.194611083669463</v>
      </c>
      <c r="Q17" s="89">
        <f t="shared" si="3"/>
        <v>0.0637587772488625</v>
      </c>
      <c r="R17" s="89">
        <f t="shared" si="4"/>
        <v>0.144737463781042</v>
      </c>
      <c r="S17" s="89">
        <f t="shared" si="5"/>
        <v>0.0133414620997726</v>
      </c>
      <c r="T17" s="89">
        <f t="shared" si="6"/>
        <v>0.0332445217388255</v>
      </c>
      <c r="U17" s="89">
        <f t="shared" si="7"/>
        <v>0.178203013750384</v>
      </c>
      <c r="V17" s="89">
        <f t="shared" si="8"/>
        <v>0.08648282856528</v>
      </c>
      <c r="W17" s="90">
        <v>1.37389618644068</v>
      </c>
      <c r="X17" s="89">
        <v>0.241977834340863</v>
      </c>
      <c r="Y17" s="89">
        <f t="shared" si="9"/>
        <v>2.45208283478571e-14</v>
      </c>
      <c r="Z17" s="89">
        <v>75.172381401062</v>
      </c>
      <c r="AA17" s="89">
        <v>70.7054090499878</v>
      </c>
      <c r="AB17" s="89">
        <v>52.3207807540894</v>
      </c>
      <c r="AC17" s="89">
        <v>11.5286648273468</v>
      </c>
      <c r="AD17" s="89">
        <v>52.2630882263184</v>
      </c>
      <c r="AE17" s="89">
        <v>11.1228847503662</v>
      </c>
      <c r="AF17" s="89">
        <v>89.8907566070557</v>
      </c>
      <c r="AG17" s="89">
        <f t="shared" si="10"/>
        <v>43.5942860841751</v>
      </c>
    </row>
    <row r="18" spans="1:33">
      <c r="A18" s="83">
        <v>420000</v>
      </c>
      <c r="B18" s="84" t="s">
        <v>192</v>
      </c>
      <c r="C18" s="84">
        <v>2008</v>
      </c>
      <c r="D18" s="85">
        <v>1650.276</v>
      </c>
      <c r="E18" s="85">
        <v>284.194</v>
      </c>
      <c r="F18" s="85">
        <v>95.0838</v>
      </c>
      <c r="G18" s="85">
        <v>281.3003</v>
      </c>
      <c r="H18" s="86">
        <v>23.06</v>
      </c>
      <c r="I18" s="85">
        <v>40.9194</v>
      </c>
      <c r="J18" s="85">
        <v>265.8031</v>
      </c>
      <c r="K18" s="89">
        <v>448.74</v>
      </c>
      <c r="L18" s="86">
        <v>5711</v>
      </c>
      <c r="M18" s="89">
        <f t="shared" si="0"/>
        <v>0.288964454561373</v>
      </c>
      <c r="N18" s="89">
        <v>1</v>
      </c>
      <c r="O18" s="89">
        <f t="shared" si="1"/>
        <v>0.288964454561373</v>
      </c>
      <c r="P18" s="89">
        <f t="shared" si="2"/>
        <v>0.172209981845461</v>
      </c>
      <c r="Q18" s="89">
        <f t="shared" si="3"/>
        <v>0.0576169077172546</v>
      </c>
      <c r="R18" s="89">
        <f t="shared" si="4"/>
        <v>0.170456517576454</v>
      </c>
      <c r="S18" s="89">
        <f t="shared" si="5"/>
        <v>0.0139734202036508</v>
      </c>
      <c r="T18" s="89">
        <f t="shared" si="6"/>
        <v>0.0247954887546083</v>
      </c>
      <c r="U18" s="89">
        <f t="shared" si="7"/>
        <v>0.161065845955464</v>
      </c>
      <c r="V18" s="89">
        <f t="shared" si="8"/>
        <v>0.271918151872778</v>
      </c>
      <c r="W18" s="90">
        <v>1.37389618644068</v>
      </c>
      <c r="X18" s="89">
        <v>0.241977834340863</v>
      </c>
      <c r="Y18" s="89">
        <f t="shared" si="9"/>
        <v>4.15106090764808</v>
      </c>
      <c r="Z18" s="89">
        <v>51.4317178726196</v>
      </c>
      <c r="AA18" s="89">
        <v>53.1928205490112</v>
      </c>
      <c r="AB18" s="89">
        <v>69.0038824081421</v>
      </c>
      <c r="AC18" s="89">
        <v>12.8016889095306</v>
      </c>
      <c r="AD18" s="89">
        <v>33.5344219207764</v>
      </c>
      <c r="AE18" s="89">
        <v>26.1185383796692</v>
      </c>
      <c r="AF18" s="89">
        <v>56.5143537521362</v>
      </c>
      <c r="AG18" s="89">
        <f t="shared" si="10"/>
        <v>36.3211814817997</v>
      </c>
    </row>
    <row r="19" spans="1:33">
      <c r="A19" s="83">
        <v>430000</v>
      </c>
      <c r="B19" s="84" t="s">
        <v>193</v>
      </c>
      <c r="C19" s="84">
        <v>2008</v>
      </c>
      <c r="D19" s="85">
        <v>1765.225</v>
      </c>
      <c r="E19" s="85">
        <v>311.2601</v>
      </c>
      <c r="F19" s="85">
        <v>87.5987</v>
      </c>
      <c r="G19" s="85">
        <v>310.312</v>
      </c>
      <c r="H19" s="86">
        <v>26.59</v>
      </c>
      <c r="I19" s="85">
        <v>41.7066</v>
      </c>
      <c r="J19" s="85">
        <v>301.0646</v>
      </c>
      <c r="K19" s="89">
        <v>335.9</v>
      </c>
      <c r="L19" s="86">
        <v>6380</v>
      </c>
      <c r="M19" s="89">
        <f t="shared" si="0"/>
        <v>0.276681034482759</v>
      </c>
      <c r="N19" s="89">
        <v>1</v>
      </c>
      <c r="O19" s="89">
        <f t="shared" si="1"/>
        <v>0.276681034482759</v>
      </c>
      <c r="P19" s="89">
        <f t="shared" si="2"/>
        <v>0.176328853262332</v>
      </c>
      <c r="Q19" s="89">
        <f t="shared" si="3"/>
        <v>0.049624665410925</v>
      </c>
      <c r="R19" s="89">
        <f t="shared" si="4"/>
        <v>0.175791754592191</v>
      </c>
      <c r="S19" s="89">
        <f t="shared" si="5"/>
        <v>0.0150632355648713</v>
      </c>
      <c r="T19" s="89">
        <f t="shared" si="6"/>
        <v>0.0236267897860046</v>
      </c>
      <c r="U19" s="89">
        <f t="shared" si="7"/>
        <v>0.170553102295741</v>
      </c>
      <c r="V19" s="89">
        <f t="shared" si="8"/>
        <v>0.190287357135776</v>
      </c>
      <c r="W19" s="90">
        <v>1.37389618644068</v>
      </c>
      <c r="X19" s="89">
        <v>0.241977834340863</v>
      </c>
      <c r="Y19" s="89">
        <f t="shared" si="9"/>
        <v>3.06587485550683</v>
      </c>
      <c r="Z19" s="89">
        <v>55.7968950271606</v>
      </c>
      <c r="AA19" s="89">
        <v>30.4041767120361</v>
      </c>
      <c r="AB19" s="89">
        <v>72.4646711349487</v>
      </c>
      <c r="AC19" s="89">
        <v>14.9970257282257</v>
      </c>
      <c r="AD19" s="89">
        <v>30.943808555603</v>
      </c>
      <c r="AE19" s="89">
        <v>17.8168392181396</v>
      </c>
      <c r="AF19" s="89">
        <v>71.2070369720459</v>
      </c>
      <c r="AG19" s="89">
        <f t="shared" si="10"/>
        <v>34.2862738928772</v>
      </c>
    </row>
    <row r="20" spans="1:33">
      <c r="A20" s="83">
        <v>440000</v>
      </c>
      <c r="B20" s="84" t="s">
        <v>194</v>
      </c>
      <c r="C20" s="84">
        <v>2008</v>
      </c>
      <c r="D20" s="85">
        <v>3778.568</v>
      </c>
      <c r="E20" s="85">
        <v>703.3269</v>
      </c>
      <c r="F20" s="85">
        <v>201.1467</v>
      </c>
      <c r="G20" s="85">
        <v>362.8345</v>
      </c>
      <c r="H20" s="86">
        <v>132.52</v>
      </c>
      <c r="I20" s="85">
        <v>47.0878</v>
      </c>
      <c r="J20" s="85">
        <v>629.0231</v>
      </c>
      <c r="K20" s="89">
        <v>182.41</v>
      </c>
      <c r="L20" s="86">
        <v>9544</v>
      </c>
      <c r="M20" s="89">
        <f t="shared" si="0"/>
        <v>0.395910310142498</v>
      </c>
      <c r="N20" s="89">
        <v>1</v>
      </c>
      <c r="O20" s="89">
        <f t="shared" si="1"/>
        <v>0.395910310142498</v>
      </c>
      <c r="P20" s="89">
        <f t="shared" si="2"/>
        <v>0.186135832410585</v>
      </c>
      <c r="Q20" s="89">
        <f t="shared" si="3"/>
        <v>0.0532335794936071</v>
      </c>
      <c r="R20" s="89">
        <f t="shared" si="4"/>
        <v>0.0960243404379648</v>
      </c>
      <c r="S20" s="89">
        <f t="shared" si="5"/>
        <v>0.0350714873994593</v>
      </c>
      <c r="T20" s="89">
        <f t="shared" si="6"/>
        <v>0.0124618109294315</v>
      </c>
      <c r="U20" s="89">
        <f t="shared" si="7"/>
        <v>0.166471292828394</v>
      </c>
      <c r="V20" s="89">
        <f t="shared" si="8"/>
        <v>0.0482749020263761</v>
      </c>
      <c r="W20" s="90">
        <v>1.37389618644068</v>
      </c>
      <c r="X20" s="89">
        <v>0.241977834340863</v>
      </c>
      <c r="Y20" s="89">
        <f t="shared" si="9"/>
        <v>13.5992561226766</v>
      </c>
      <c r="Z20" s="89">
        <v>66.1903190612793</v>
      </c>
      <c r="AA20" s="89">
        <v>40.6944370269775</v>
      </c>
      <c r="AB20" s="89">
        <v>20.7221937179565</v>
      </c>
      <c r="AC20" s="89">
        <v>55.3018808364868</v>
      </c>
      <c r="AD20" s="89">
        <v>6.1948025226593</v>
      </c>
      <c r="AE20" s="89">
        <v>21.3885712623596</v>
      </c>
      <c r="AF20" s="89">
        <v>96.7677879333496</v>
      </c>
      <c r="AG20" s="89">
        <f t="shared" si="10"/>
        <v>38.790088265055</v>
      </c>
    </row>
    <row r="21" spans="1:33">
      <c r="A21" s="83">
        <v>450000</v>
      </c>
      <c r="B21" s="84" t="s">
        <v>195</v>
      </c>
      <c r="C21" s="84">
        <v>2008</v>
      </c>
      <c r="D21" s="85">
        <v>1297.11</v>
      </c>
      <c r="E21" s="85">
        <v>251.221</v>
      </c>
      <c r="F21" s="85">
        <v>78.7683</v>
      </c>
      <c r="G21" s="85">
        <v>128.9769</v>
      </c>
      <c r="H21" s="86">
        <v>16.21</v>
      </c>
      <c r="I21" s="85">
        <v>27.974</v>
      </c>
      <c r="J21" s="85">
        <v>224.5366</v>
      </c>
      <c r="K21" s="89">
        <v>199.78</v>
      </c>
      <c r="L21" s="86">
        <v>4816</v>
      </c>
      <c r="M21" s="89">
        <f t="shared" si="0"/>
        <v>0.269333471760797</v>
      </c>
      <c r="N21" s="89">
        <v>1</v>
      </c>
      <c r="O21" s="89">
        <f t="shared" si="1"/>
        <v>0.269333471760797</v>
      </c>
      <c r="P21" s="89">
        <f t="shared" si="2"/>
        <v>0.193677483019944</v>
      </c>
      <c r="Q21" s="89">
        <f t="shared" si="3"/>
        <v>0.060725998566043</v>
      </c>
      <c r="R21" s="89">
        <f t="shared" si="4"/>
        <v>0.0994340495409025</v>
      </c>
      <c r="S21" s="89">
        <f t="shared" si="5"/>
        <v>0.0124970125895259</v>
      </c>
      <c r="T21" s="89">
        <f t="shared" si="6"/>
        <v>0.0215664053164342</v>
      </c>
      <c r="U21" s="89">
        <f t="shared" si="7"/>
        <v>0.173105287909275</v>
      </c>
      <c r="V21" s="89">
        <f t="shared" si="8"/>
        <v>0.15401931987264</v>
      </c>
      <c r="W21" s="90">
        <v>1.37389618644068</v>
      </c>
      <c r="X21" s="89">
        <v>0.241977834340863</v>
      </c>
      <c r="Y21" s="89">
        <f t="shared" si="9"/>
        <v>2.41675005703256</v>
      </c>
      <c r="Z21" s="89">
        <v>74.1829490661621</v>
      </c>
      <c r="AA21" s="89">
        <v>62.0579099655151</v>
      </c>
      <c r="AB21" s="89">
        <v>22.9339575767517</v>
      </c>
      <c r="AC21" s="89">
        <v>9.82759654521942</v>
      </c>
      <c r="AD21" s="89">
        <v>26.3766288757324</v>
      </c>
      <c r="AE21" s="89">
        <v>15.5835831165314</v>
      </c>
      <c r="AF21" s="89">
        <v>77.734899520874</v>
      </c>
      <c r="AG21" s="89">
        <f t="shared" si="10"/>
        <v>36.165145429669</v>
      </c>
    </row>
    <row r="22" spans="1:33">
      <c r="A22" s="83">
        <v>460000</v>
      </c>
      <c r="B22" s="84" t="s">
        <v>196</v>
      </c>
      <c r="C22" s="84">
        <v>2008</v>
      </c>
      <c r="D22" s="85">
        <v>357.9708</v>
      </c>
      <c r="E22" s="85">
        <v>55.6331</v>
      </c>
      <c r="F22" s="85">
        <v>18.6377</v>
      </c>
      <c r="G22" s="85">
        <v>49.4349</v>
      </c>
      <c r="H22" s="86">
        <v>4.5</v>
      </c>
      <c r="I22" s="85">
        <v>6.8058</v>
      </c>
      <c r="J22" s="85">
        <v>53.3225</v>
      </c>
      <c r="K22" s="89">
        <v>69.19</v>
      </c>
      <c r="L22" s="86">
        <v>854</v>
      </c>
      <c r="M22" s="89">
        <f t="shared" si="0"/>
        <v>0.419169555035129</v>
      </c>
      <c r="N22" s="89">
        <v>1</v>
      </c>
      <c r="O22" s="89">
        <f t="shared" si="1"/>
        <v>0.419169555035129</v>
      </c>
      <c r="P22" s="89">
        <f t="shared" si="2"/>
        <v>0.155412396765323</v>
      </c>
      <c r="Q22" s="89">
        <f t="shared" si="3"/>
        <v>0.0520648611562731</v>
      </c>
      <c r="R22" s="89">
        <f t="shared" si="4"/>
        <v>0.138097576673852</v>
      </c>
      <c r="S22" s="89">
        <f t="shared" si="5"/>
        <v>0.012570857734765</v>
      </c>
      <c r="T22" s="89">
        <f t="shared" si="6"/>
        <v>0.0190121652380585</v>
      </c>
      <c r="U22" s="89">
        <f t="shared" si="7"/>
        <v>0.148957680347112</v>
      </c>
      <c r="V22" s="89">
        <f t="shared" si="8"/>
        <v>0.193283921481864</v>
      </c>
      <c r="W22" s="90">
        <v>1.37389618644068</v>
      </c>
      <c r="X22" s="89">
        <v>0.241977834340863</v>
      </c>
      <c r="Y22" s="89">
        <f t="shared" si="9"/>
        <v>15.6541079456445</v>
      </c>
      <c r="Z22" s="89">
        <v>33.6296606063843</v>
      </c>
      <c r="AA22" s="89">
        <v>37.362015247345</v>
      </c>
      <c r="AB22" s="89">
        <v>48.0137062072754</v>
      </c>
      <c r="AC22" s="89">
        <v>9.97635126113892</v>
      </c>
      <c r="AD22" s="89">
        <v>20.7147359848022</v>
      </c>
      <c r="AE22" s="89">
        <v>36.7136263847351</v>
      </c>
      <c r="AF22" s="89">
        <v>70.6676864624023</v>
      </c>
      <c r="AG22" s="89">
        <f t="shared" si="10"/>
        <v>32.3881835972237</v>
      </c>
    </row>
    <row r="23" spans="1:33">
      <c r="A23" s="83">
        <v>500000</v>
      </c>
      <c r="B23" s="84" t="s">
        <v>197</v>
      </c>
      <c r="C23" s="84">
        <v>2008</v>
      </c>
      <c r="D23" s="85">
        <v>1016.011</v>
      </c>
      <c r="E23" s="85">
        <v>153.4951</v>
      </c>
      <c r="F23" s="85">
        <v>51.6362</v>
      </c>
      <c r="G23" s="85">
        <v>172.2665</v>
      </c>
      <c r="H23" s="86">
        <v>15.13</v>
      </c>
      <c r="I23" s="85">
        <v>52.9297</v>
      </c>
      <c r="J23" s="85">
        <v>139.0183</v>
      </c>
      <c r="K23" s="89">
        <v>172</v>
      </c>
      <c r="L23" s="86">
        <v>2839</v>
      </c>
      <c r="M23" s="89">
        <f t="shared" si="0"/>
        <v>0.357876364917224</v>
      </c>
      <c r="N23" s="89">
        <v>1</v>
      </c>
      <c r="O23" s="89">
        <f t="shared" si="1"/>
        <v>0.357876364917224</v>
      </c>
      <c r="P23" s="89">
        <f t="shared" si="2"/>
        <v>0.151076218662987</v>
      </c>
      <c r="Q23" s="89">
        <f t="shared" si="3"/>
        <v>0.0508224812526636</v>
      </c>
      <c r="R23" s="89">
        <f t="shared" si="4"/>
        <v>0.169551806033596</v>
      </c>
      <c r="S23" s="89">
        <f t="shared" si="5"/>
        <v>0.0148915710558252</v>
      </c>
      <c r="T23" s="89">
        <f t="shared" si="6"/>
        <v>0.0520955973901857</v>
      </c>
      <c r="U23" s="89">
        <f t="shared" si="7"/>
        <v>0.136827554032387</v>
      </c>
      <c r="V23" s="89">
        <f t="shared" si="8"/>
        <v>0.169289505723855</v>
      </c>
      <c r="W23" s="90">
        <v>1.37389618644068</v>
      </c>
      <c r="X23" s="89">
        <v>0.241977834340863</v>
      </c>
      <c r="Y23" s="89">
        <f t="shared" si="9"/>
        <v>10.2391246118908</v>
      </c>
      <c r="Z23" s="89">
        <v>29.0341830253601</v>
      </c>
      <c r="AA23" s="89">
        <v>33.8195633888245</v>
      </c>
      <c r="AB23" s="89">
        <v>68.4170246124268</v>
      </c>
      <c r="AC23" s="89">
        <v>14.6512234210968</v>
      </c>
      <c r="AD23" s="89">
        <v>94.0495872497559</v>
      </c>
      <c r="AE23" s="89">
        <v>47.3279333114624</v>
      </c>
      <c r="AF23" s="89">
        <v>74.9864292144775</v>
      </c>
      <c r="AG23" s="89">
        <f t="shared" si="10"/>
        <v>41.4191066654278</v>
      </c>
    </row>
    <row r="24" spans="1:33">
      <c r="A24" s="83">
        <v>510000</v>
      </c>
      <c r="B24" s="84" t="s">
        <v>198</v>
      </c>
      <c r="C24" s="84">
        <v>2008</v>
      </c>
      <c r="D24" s="85">
        <v>2948.827</v>
      </c>
      <c r="E24" s="85">
        <v>369.2812</v>
      </c>
      <c r="F24" s="85">
        <v>143.5606</v>
      </c>
      <c r="G24" s="85">
        <v>448.9554</v>
      </c>
      <c r="H24" s="86">
        <v>25.82</v>
      </c>
      <c r="I24" s="85">
        <v>79.1451</v>
      </c>
      <c r="J24" s="85">
        <v>363.7823</v>
      </c>
      <c r="K24" s="89">
        <v>193.69</v>
      </c>
      <c r="L24" s="86">
        <v>8138</v>
      </c>
      <c r="M24" s="89">
        <f t="shared" si="0"/>
        <v>0.362352789383141</v>
      </c>
      <c r="N24" s="89">
        <v>1</v>
      </c>
      <c r="O24" s="89">
        <f t="shared" si="1"/>
        <v>0.362352789383141</v>
      </c>
      <c r="P24" s="89">
        <f t="shared" si="2"/>
        <v>0.125229862586038</v>
      </c>
      <c r="Q24" s="89">
        <f t="shared" si="3"/>
        <v>0.0486839682355052</v>
      </c>
      <c r="R24" s="89">
        <f t="shared" si="4"/>
        <v>0.152248809441856</v>
      </c>
      <c r="S24" s="89">
        <f t="shared" si="5"/>
        <v>0.00875602400547743</v>
      </c>
      <c r="T24" s="89">
        <f t="shared" si="6"/>
        <v>0.0268395195784629</v>
      </c>
      <c r="U24" s="89">
        <f t="shared" si="7"/>
        <v>0.123365087202471</v>
      </c>
      <c r="V24" s="89">
        <f t="shared" si="8"/>
        <v>0.0656837447568135</v>
      </c>
      <c r="W24" s="90">
        <v>1.37389618644068</v>
      </c>
      <c r="X24" s="89">
        <v>0.241977834340863</v>
      </c>
      <c r="Y24" s="89">
        <f t="shared" si="9"/>
        <v>10.634596993588</v>
      </c>
      <c r="Z24" s="89">
        <v>1.64224714040756</v>
      </c>
      <c r="AA24" s="89">
        <v>27.7219223976135</v>
      </c>
      <c r="AB24" s="89">
        <v>57.1931457519531</v>
      </c>
      <c r="AC24" s="89">
        <v>2.2917053103447</v>
      </c>
      <c r="AD24" s="89">
        <v>38.0653524398804</v>
      </c>
      <c r="AE24" s="89">
        <v>59.1080904006958</v>
      </c>
      <c r="AF24" s="89">
        <v>93.6343765258789</v>
      </c>
      <c r="AG24" s="89">
        <f t="shared" si="10"/>
        <v>31.560811872296</v>
      </c>
    </row>
    <row r="25" spans="1:33">
      <c r="A25" s="83">
        <v>520000</v>
      </c>
      <c r="B25" s="84" t="s">
        <v>199</v>
      </c>
      <c r="C25" s="84">
        <v>2008</v>
      </c>
      <c r="D25" s="85">
        <v>1053.792</v>
      </c>
      <c r="E25" s="85">
        <v>229.7665</v>
      </c>
      <c r="F25" s="85">
        <v>67.4375</v>
      </c>
      <c r="G25" s="85">
        <v>107.4568</v>
      </c>
      <c r="H25" s="86">
        <v>12.99</v>
      </c>
      <c r="I25" s="85">
        <v>40.4391</v>
      </c>
      <c r="J25" s="85">
        <v>184.2076</v>
      </c>
      <c r="K25" s="89">
        <v>118.25</v>
      </c>
      <c r="L25" s="86">
        <v>3793</v>
      </c>
      <c r="M25" s="89">
        <f t="shared" si="0"/>
        <v>0.277825467967308</v>
      </c>
      <c r="N25" s="89">
        <v>1</v>
      </c>
      <c r="O25" s="89">
        <f t="shared" si="1"/>
        <v>0.277825467967308</v>
      </c>
      <c r="P25" s="89">
        <f t="shared" si="2"/>
        <v>0.218037810118126</v>
      </c>
      <c r="Q25" s="89">
        <f t="shared" si="3"/>
        <v>0.0639950768273056</v>
      </c>
      <c r="R25" s="89">
        <f t="shared" si="4"/>
        <v>0.101971546567064</v>
      </c>
      <c r="S25" s="89">
        <f t="shared" si="5"/>
        <v>0.0123269108135192</v>
      </c>
      <c r="T25" s="89">
        <f t="shared" si="6"/>
        <v>0.0383748405757493</v>
      </c>
      <c r="U25" s="89">
        <f t="shared" si="7"/>
        <v>0.174804515502111</v>
      </c>
      <c r="V25" s="89">
        <f t="shared" si="8"/>
        <v>0.112213795511828</v>
      </c>
      <c r="W25" s="90">
        <v>1.37389618644068</v>
      </c>
      <c r="X25" s="89">
        <v>0.241977834340863</v>
      </c>
      <c r="Y25" s="89">
        <f t="shared" si="9"/>
        <v>3.16698051232621</v>
      </c>
      <c r="Z25" s="89">
        <v>100</v>
      </c>
      <c r="AA25" s="89">
        <v>71.3791799545288</v>
      </c>
      <c r="AB25" s="89">
        <v>24.5799493789673</v>
      </c>
      <c r="AC25" s="89">
        <v>9.48494136333466</v>
      </c>
      <c r="AD25" s="89">
        <v>63.6352825164795</v>
      </c>
      <c r="AE25" s="89">
        <v>14.0966963768005</v>
      </c>
      <c r="AF25" s="89">
        <v>85.2594566345215</v>
      </c>
      <c r="AG25" s="89">
        <f t="shared" si="10"/>
        <v>46.0459057226549</v>
      </c>
    </row>
    <row r="26" spans="1:33">
      <c r="A26" s="83">
        <v>530000</v>
      </c>
      <c r="B26" s="84" t="s">
        <v>200</v>
      </c>
      <c r="C26" s="84">
        <v>2008</v>
      </c>
      <c r="D26" s="85">
        <v>1470.239</v>
      </c>
      <c r="E26" s="85">
        <v>241.9508</v>
      </c>
      <c r="F26" s="85">
        <v>104.5872</v>
      </c>
      <c r="G26" s="85">
        <v>224.7201</v>
      </c>
      <c r="H26" s="86">
        <v>17.67</v>
      </c>
      <c r="I26" s="85">
        <v>58.4582</v>
      </c>
      <c r="J26" s="85">
        <v>217.1232</v>
      </c>
      <c r="K26" s="89">
        <v>291.3</v>
      </c>
      <c r="L26" s="86">
        <v>4543</v>
      </c>
      <c r="M26" s="89">
        <f t="shared" si="0"/>
        <v>0.323627338762932</v>
      </c>
      <c r="N26" s="89">
        <v>1</v>
      </c>
      <c r="O26" s="89">
        <f t="shared" si="1"/>
        <v>0.323627338762932</v>
      </c>
      <c r="P26" s="89">
        <f t="shared" si="2"/>
        <v>0.164565625044636</v>
      </c>
      <c r="Q26" s="89">
        <f t="shared" si="3"/>
        <v>0.071136189422264</v>
      </c>
      <c r="R26" s="89">
        <f t="shared" si="4"/>
        <v>0.152845965859972</v>
      </c>
      <c r="S26" s="89">
        <f t="shared" si="5"/>
        <v>0.0120184541424898</v>
      </c>
      <c r="T26" s="89">
        <f t="shared" si="6"/>
        <v>0.0397610184466607</v>
      </c>
      <c r="U26" s="89">
        <f t="shared" si="7"/>
        <v>0.147678846772532</v>
      </c>
      <c r="V26" s="89">
        <f t="shared" si="8"/>
        <v>0.198131052162268</v>
      </c>
      <c r="W26" s="90">
        <v>1.37389618644068</v>
      </c>
      <c r="X26" s="89">
        <v>0.241977834340863</v>
      </c>
      <c r="Y26" s="89">
        <f t="shared" si="9"/>
        <v>7.21337402742886</v>
      </c>
      <c r="Z26" s="89">
        <v>43.3302402496338</v>
      </c>
      <c r="AA26" s="89">
        <v>91.7409610748291</v>
      </c>
      <c r="AB26" s="89">
        <v>57.5804996490479</v>
      </c>
      <c r="AC26" s="89">
        <v>8.86358261108398</v>
      </c>
      <c r="AD26" s="89">
        <v>66.7079734802246</v>
      </c>
      <c r="AE26" s="89">
        <v>37.8326535224915</v>
      </c>
      <c r="AF26" s="89">
        <v>69.7952556610107</v>
      </c>
      <c r="AG26" s="89">
        <f t="shared" si="10"/>
        <v>45.7813514965411</v>
      </c>
    </row>
    <row r="27" spans="1:33">
      <c r="A27" s="83">
        <v>540000</v>
      </c>
      <c r="B27" s="84" t="s">
        <v>201</v>
      </c>
      <c r="C27" s="84">
        <v>2008</v>
      </c>
      <c r="D27" s="85">
        <v>380.6589</v>
      </c>
      <c r="E27" s="85">
        <v>47.08</v>
      </c>
      <c r="F27" s="85">
        <v>16.3548</v>
      </c>
      <c r="G27" s="85">
        <v>27.9</v>
      </c>
      <c r="H27" s="86">
        <v>2.9</v>
      </c>
      <c r="I27" s="85">
        <v>5.7068</v>
      </c>
      <c r="J27" s="85">
        <v>64.0632</v>
      </c>
      <c r="K27" s="89">
        <v>223.03</v>
      </c>
      <c r="L27" s="86">
        <v>287</v>
      </c>
      <c r="M27" s="89">
        <f t="shared" si="0"/>
        <v>1.32633763066202</v>
      </c>
      <c r="N27" s="89">
        <v>1</v>
      </c>
      <c r="O27" s="89">
        <f t="shared" si="1"/>
        <v>1.32633763066202</v>
      </c>
      <c r="P27" s="89">
        <f t="shared" si="2"/>
        <v>0.123680281743051</v>
      </c>
      <c r="Q27" s="89">
        <f t="shared" si="3"/>
        <v>0.0429644492746656</v>
      </c>
      <c r="R27" s="89">
        <f t="shared" si="4"/>
        <v>0.0732939647542721</v>
      </c>
      <c r="S27" s="89">
        <f t="shared" si="5"/>
        <v>0.00761836909632219</v>
      </c>
      <c r="T27" s="89">
        <f t="shared" si="6"/>
        <v>0.0149918995720315</v>
      </c>
      <c r="U27" s="89">
        <f t="shared" si="7"/>
        <v>0.168295552790175</v>
      </c>
      <c r="V27" s="89">
        <f t="shared" si="8"/>
        <v>0.585905123983703</v>
      </c>
      <c r="W27" s="90">
        <v>1.37389618644068</v>
      </c>
      <c r="X27" s="89">
        <v>0.241977834340863</v>
      </c>
      <c r="Y27" s="89">
        <f t="shared" si="9"/>
        <v>95.798411105321</v>
      </c>
      <c r="Z27" s="89">
        <v>3.26861481880769e-6</v>
      </c>
      <c r="AA27" s="89">
        <v>11.4135992527008</v>
      </c>
      <c r="AB27" s="89">
        <v>5.97775101661682</v>
      </c>
      <c r="AC27" s="89">
        <v>5.51380274771418e-8</v>
      </c>
      <c r="AD27" s="89">
        <v>11.8031585216522</v>
      </c>
      <c r="AE27" s="89">
        <v>19.7922778129578</v>
      </c>
      <c r="AF27" s="89">
        <v>1.92484051808606e-6</v>
      </c>
      <c r="AG27" s="89">
        <f t="shared" si="10"/>
        <v>24.6290415323821</v>
      </c>
    </row>
    <row r="28" spans="1:33">
      <c r="A28" s="83">
        <v>610000</v>
      </c>
      <c r="B28" s="84" t="s">
        <v>202</v>
      </c>
      <c r="C28" s="84">
        <v>2008</v>
      </c>
      <c r="D28" s="85">
        <v>1428.521</v>
      </c>
      <c r="E28" s="85">
        <v>264.9055</v>
      </c>
      <c r="F28" s="85">
        <v>78.3906</v>
      </c>
      <c r="G28" s="85">
        <v>245.5574</v>
      </c>
      <c r="H28" s="86">
        <v>17.14</v>
      </c>
      <c r="I28" s="85">
        <v>58.7158</v>
      </c>
      <c r="J28" s="85">
        <v>226.1364</v>
      </c>
      <c r="K28" s="89">
        <v>413.21</v>
      </c>
      <c r="L28" s="86">
        <v>3762</v>
      </c>
      <c r="M28" s="89">
        <f t="shared" si="0"/>
        <v>0.379723817118554</v>
      </c>
      <c r="N28" s="89">
        <v>1</v>
      </c>
      <c r="O28" s="89">
        <f t="shared" si="1"/>
        <v>0.379723817118554</v>
      </c>
      <c r="P28" s="89">
        <f t="shared" si="2"/>
        <v>0.18544039604598</v>
      </c>
      <c r="Q28" s="89">
        <f t="shared" si="3"/>
        <v>0.0548753571001056</v>
      </c>
      <c r="R28" s="89">
        <f t="shared" si="4"/>
        <v>0.171896247937552</v>
      </c>
      <c r="S28" s="89">
        <f t="shared" si="5"/>
        <v>0.0119984235443511</v>
      </c>
      <c r="T28" s="89">
        <f t="shared" si="6"/>
        <v>0.0411025109186354</v>
      </c>
      <c r="U28" s="89">
        <f t="shared" si="7"/>
        <v>0.158301068027701</v>
      </c>
      <c r="V28" s="89">
        <f t="shared" si="8"/>
        <v>0.289257210779541</v>
      </c>
      <c r="W28" s="90">
        <v>1.37389618644068</v>
      </c>
      <c r="X28" s="89">
        <v>0.241977834340863</v>
      </c>
      <c r="Y28" s="89">
        <f t="shared" si="9"/>
        <v>12.1692507699128</v>
      </c>
      <c r="Z28" s="89">
        <v>65.4532957077026</v>
      </c>
      <c r="AA28" s="89">
        <v>45.3757095336914</v>
      </c>
      <c r="AB28" s="89">
        <v>69.9377870559692</v>
      </c>
      <c r="AC28" s="89">
        <v>8.82323265075684</v>
      </c>
      <c r="AD28" s="89">
        <v>69.6816110610962</v>
      </c>
      <c r="AE28" s="89">
        <v>28.5378193855286</v>
      </c>
      <c r="AF28" s="89">
        <v>53.3935022354126</v>
      </c>
      <c r="AG28" s="89">
        <f t="shared" si="10"/>
        <v>42.095596179068</v>
      </c>
    </row>
    <row r="29" spans="1:33">
      <c r="A29" s="83">
        <v>620000</v>
      </c>
      <c r="B29" s="84" t="s">
        <v>203</v>
      </c>
      <c r="C29" s="84">
        <v>2008</v>
      </c>
      <c r="D29" s="85">
        <v>968.4336</v>
      </c>
      <c r="E29" s="85">
        <v>182.9256</v>
      </c>
      <c r="F29" s="85">
        <v>58.315</v>
      </c>
      <c r="G29" s="85">
        <v>153.6984</v>
      </c>
      <c r="H29" s="86">
        <v>9.47</v>
      </c>
      <c r="I29" s="85">
        <v>46.8469</v>
      </c>
      <c r="J29" s="85">
        <v>127.1358</v>
      </c>
      <c r="K29" s="89">
        <v>169.86</v>
      </c>
      <c r="L29" s="86">
        <v>2628</v>
      </c>
      <c r="M29" s="89">
        <f t="shared" si="0"/>
        <v>0.368505936073059</v>
      </c>
      <c r="N29" s="89">
        <v>1</v>
      </c>
      <c r="O29" s="89">
        <f t="shared" si="1"/>
        <v>0.368505936073059</v>
      </c>
      <c r="P29" s="89">
        <f t="shared" si="2"/>
        <v>0.188888117884386</v>
      </c>
      <c r="Q29" s="89">
        <f t="shared" si="3"/>
        <v>0.0602157958996879</v>
      </c>
      <c r="R29" s="89">
        <f t="shared" si="4"/>
        <v>0.15870824804096</v>
      </c>
      <c r="S29" s="89">
        <f t="shared" si="5"/>
        <v>0.00977867765017653</v>
      </c>
      <c r="T29" s="89">
        <f t="shared" si="6"/>
        <v>0.0483738895469963</v>
      </c>
      <c r="U29" s="89">
        <f t="shared" si="7"/>
        <v>0.131279831678703</v>
      </c>
      <c r="V29" s="89">
        <f t="shared" si="8"/>
        <v>0.175396640513093</v>
      </c>
      <c r="W29" s="90">
        <v>1.37389618644068</v>
      </c>
      <c r="X29" s="89">
        <v>0.241977834340863</v>
      </c>
      <c r="Y29" s="89">
        <f t="shared" si="9"/>
        <v>11.1782003973586</v>
      </c>
      <c r="Z29" s="89">
        <v>69.1071891784668</v>
      </c>
      <c r="AA29" s="89">
        <v>60.6031465530396</v>
      </c>
      <c r="AB29" s="89">
        <v>61.3831663131714</v>
      </c>
      <c r="AC29" s="89">
        <v>4.35175091028214</v>
      </c>
      <c r="AD29" s="89">
        <v>85.7998180389404</v>
      </c>
      <c r="AE29" s="89">
        <v>52.1823978424072</v>
      </c>
      <c r="AF29" s="89">
        <v>73.8872098922729</v>
      </c>
      <c r="AG29" s="89">
        <f t="shared" si="10"/>
        <v>49.4526247389051</v>
      </c>
    </row>
    <row r="30" spans="1:33">
      <c r="A30" s="83">
        <v>630000</v>
      </c>
      <c r="B30" s="84" t="s">
        <v>204</v>
      </c>
      <c r="C30" s="84">
        <v>2008</v>
      </c>
      <c r="D30" s="85">
        <v>363.595</v>
      </c>
      <c r="E30" s="85">
        <v>48.8084</v>
      </c>
      <c r="F30" s="85">
        <v>24.6615</v>
      </c>
      <c r="G30" s="85">
        <v>65.5673</v>
      </c>
      <c r="H30" s="86">
        <v>3.97</v>
      </c>
      <c r="I30" s="85">
        <v>19.5484</v>
      </c>
      <c r="J30" s="85">
        <v>69.4155</v>
      </c>
      <c r="K30" s="89">
        <v>56.56</v>
      </c>
      <c r="L30" s="86">
        <v>554</v>
      </c>
      <c r="M30" s="89">
        <f t="shared" si="0"/>
        <v>0.656308664259928</v>
      </c>
      <c r="N30" s="89">
        <v>1</v>
      </c>
      <c r="O30" s="89">
        <f t="shared" si="1"/>
        <v>0.656308664259928</v>
      </c>
      <c r="P30" s="89">
        <f t="shared" si="2"/>
        <v>0.134238369614544</v>
      </c>
      <c r="Q30" s="89">
        <f t="shared" si="3"/>
        <v>0.0678268403030845</v>
      </c>
      <c r="R30" s="89">
        <f t="shared" si="4"/>
        <v>0.18033058760434</v>
      </c>
      <c r="S30" s="89">
        <f t="shared" si="5"/>
        <v>0.0109187420069033</v>
      </c>
      <c r="T30" s="89">
        <f t="shared" si="6"/>
        <v>0.0537642156795335</v>
      </c>
      <c r="U30" s="89">
        <f t="shared" si="7"/>
        <v>0.190914341506346</v>
      </c>
      <c r="V30" s="89">
        <f t="shared" si="8"/>
        <v>0.155557694687771</v>
      </c>
      <c r="W30" s="90">
        <v>1.37389618644068</v>
      </c>
      <c r="X30" s="89">
        <v>0.241977834340863</v>
      </c>
      <c r="Y30" s="89">
        <f t="shared" si="9"/>
        <v>36.6043035834203</v>
      </c>
      <c r="Z30" s="89">
        <v>11.1894524097443</v>
      </c>
      <c r="AA30" s="89">
        <v>82.304859161377</v>
      </c>
      <c r="AB30" s="89">
        <v>75.4088640213013</v>
      </c>
      <c r="AC30" s="89">
        <v>6.64830982685089</v>
      </c>
      <c r="AD30" s="89">
        <v>97.7483558654785</v>
      </c>
      <c r="AE30" s="89">
        <v>5.47902857306326e-6</v>
      </c>
      <c r="AF30" s="89">
        <v>77.4580097198486</v>
      </c>
      <c r="AG30" s="89">
        <f t="shared" si="10"/>
        <v>47.071361943603</v>
      </c>
    </row>
    <row r="31" spans="1:33">
      <c r="A31" s="83">
        <v>640000</v>
      </c>
      <c r="B31" s="84" t="s">
        <v>205</v>
      </c>
      <c r="C31" s="84">
        <v>2008</v>
      </c>
      <c r="D31" s="85">
        <v>324.6064</v>
      </c>
      <c r="E31" s="85">
        <v>54.0553</v>
      </c>
      <c r="F31" s="85">
        <v>17.1073</v>
      </c>
      <c r="G31" s="85">
        <v>37.049</v>
      </c>
      <c r="H31" s="86">
        <v>4.33</v>
      </c>
      <c r="I31" s="85">
        <v>17.5067</v>
      </c>
      <c r="J31" s="85">
        <v>42.347</v>
      </c>
      <c r="K31" s="89">
        <v>44.62</v>
      </c>
      <c r="L31" s="86">
        <v>618</v>
      </c>
      <c r="M31" s="89">
        <f t="shared" si="0"/>
        <v>0.525253074433657</v>
      </c>
      <c r="N31" s="89">
        <v>1</v>
      </c>
      <c r="O31" s="89">
        <f t="shared" si="1"/>
        <v>0.525253074433657</v>
      </c>
      <c r="P31" s="89">
        <f t="shared" si="2"/>
        <v>0.16652567540258</v>
      </c>
      <c r="Q31" s="89">
        <f t="shared" si="3"/>
        <v>0.0527016719325312</v>
      </c>
      <c r="R31" s="89">
        <f t="shared" si="4"/>
        <v>0.114135149522622</v>
      </c>
      <c r="S31" s="89">
        <f t="shared" si="5"/>
        <v>0.0133392317588316</v>
      </c>
      <c r="T31" s="89">
        <f t="shared" si="6"/>
        <v>0.053932085134489</v>
      </c>
      <c r="U31" s="89">
        <f t="shared" si="7"/>
        <v>0.130456454339779</v>
      </c>
      <c r="V31" s="89">
        <f t="shared" si="8"/>
        <v>0.137458780849669</v>
      </c>
      <c r="W31" s="90">
        <v>1.37389618644068</v>
      </c>
      <c r="X31" s="89">
        <v>0.241977834340863</v>
      </c>
      <c r="Y31" s="89">
        <f t="shared" si="9"/>
        <v>25.0261195577659</v>
      </c>
      <c r="Z31" s="89">
        <v>45.4075002670288</v>
      </c>
      <c r="AA31" s="89">
        <v>39.1777849197388</v>
      </c>
      <c r="AB31" s="89">
        <v>32.470076084137</v>
      </c>
      <c r="AC31" s="89">
        <v>11.5241730213165</v>
      </c>
      <c r="AD31" s="89">
        <v>98.1204700469971</v>
      </c>
      <c r="AE31" s="89">
        <v>52.9028797149658</v>
      </c>
      <c r="AF31" s="89">
        <v>80.7156276702881</v>
      </c>
      <c r="AG31" s="89">
        <f t="shared" si="10"/>
        <v>45.2663393433388</v>
      </c>
    </row>
    <row r="32" spans="1:33">
      <c r="A32" s="83">
        <v>650000</v>
      </c>
      <c r="B32" s="84" t="s">
        <v>206</v>
      </c>
      <c r="C32" s="84">
        <v>2008</v>
      </c>
      <c r="D32" s="85">
        <v>1059.364</v>
      </c>
      <c r="E32" s="85">
        <v>199.2132</v>
      </c>
      <c r="F32" s="85">
        <v>58.6403</v>
      </c>
      <c r="G32" s="85">
        <v>109.0598</v>
      </c>
      <c r="H32" s="86">
        <v>14.84</v>
      </c>
      <c r="I32" s="85">
        <v>30.4671</v>
      </c>
      <c r="J32" s="85">
        <v>178.4436</v>
      </c>
      <c r="K32" s="89">
        <v>303.98</v>
      </c>
      <c r="L32" s="86">
        <v>2131</v>
      </c>
      <c r="M32" s="89">
        <f t="shared" si="0"/>
        <v>0.497120600656969</v>
      </c>
      <c r="N32" s="89">
        <v>1</v>
      </c>
      <c r="O32" s="89">
        <f t="shared" si="1"/>
        <v>0.497120600656969</v>
      </c>
      <c r="P32" s="89">
        <f t="shared" si="2"/>
        <v>0.188049811018687</v>
      </c>
      <c r="Q32" s="89">
        <f t="shared" si="3"/>
        <v>0.0553542502860207</v>
      </c>
      <c r="R32" s="89">
        <f t="shared" si="4"/>
        <v>0.102948372797263</v>
      </c>
      <c r="S32" s="89">
        <f t="shared" si="5"/>
        <v>0.0140084050430258</v>
      </c>
      <c r="T32" s="89">
        <f t="shared" si="6"/>
        <v>0.0287598030516423</v>
      </c>
      <c r="U32" s="89">
        <f t="shared" si="7"/>
        <v>0.168444085319116</v>
      </c>
      <c r="V32" s="89">
        <f t="shared" si="8"/>
        <v>0.286945752357075</v>
      </c>
      <c r="W32" s="90">
        <v>1.37389618644068</v>
      </c>
      <c r="X32" s="89">
        <v>0.241977834340863</v>
      </c>
      <c r="Y32" s="89">
        <f t="shared" si="9"/>
        <v>22.5407394307894</v>
      </c>
      <c r="Z32" s="89">
        <v>68.2187509536743</v>
      </c>
      <c r="AA32" s="89">
        <v>46.7411994934082</v>
      </c>
      <c r="AB32" s="89">
        <v>25.2135825157166</v>
      </c>
      <c r="AC32" s="89">
        <v>12.8721630573273</v>
      </c>
      <c r="AD32" s="89">
        <v>42.3219776153564</v>
      </c>
      <c r="AE32" s="89">
        <v>19.6623063087463</v>
      </c>
      <c r="AF32" s="89">
        <v>53.8095426559448</v>
      </c>
      <c r="AG32" s="89">
        <f t="shared" si="10"/>
        <v>37.1400976685294</v>
      </c>
    </row>
    <row r="33" spans="1:33">
      <c r="A33" s="83">
        <v>110000</v>
      </c>
      <c r="B33" s="84" t="s">
        <v>176</v>
      </c>
      <c r="C33" s="84">
        <v>2009</v>
      </c>
      <c r="D33" s="87">
        <v>2319.3658</v>
      </c>
      <c r="E33" s="87">
        <v>365.6677</v>
      </c>
      <c r="F33" s="87">
        <v>166.627</v>
      </c>
      <c r="G33" s="87">
        <v>234.2924</v>
      </c>
      <c r="H33" s="86">
        <v>126.31</v>
      </c>
      <c r="I33" s="87">
        <v>54.0459</v>
      </c>
      <c r="J33" s="87">
        <v>212.2099</v>
      </c>
      <c r="K33" s="86">
        <v>96.8</v>
      </c>
      <c r="L33" s="86">
        <v>1755</v>
      </c>
      <c r="M33" s="89">
        <f t="shared" si="0"/>
        <v>1.32157595441595</v>
      </c>
      <c r="N33" s="89">
        <v>0.992186945095532</v>
      </c>
      <c r="O33" s="89">
        <f t="shared" si="1"/>
        <v>1.33198280923633</v>
      </c>
      <c r="P33" s="89">
        <f t="shared" si="2"/>
        <v>0.157658485780898</v>
      </c>
      <c r="Q33" s="89">
        <f t="shared" si="3"/>
        <v>0.0718416215329208</v>
      </c>
      <c r="R33" s="89">
        <f t="shared" si="4"/>
        <v>0.101015717313759</v>
      </c>
      <c r="S33" s="89">
        <f t="shared" si="5"/>
        <v>0.0544588525018348</v>
      </c>
      <c r="T33" s="89">
        <f t="shared" si="6"/>
        <v>0.023302016439149</v>
      </c>
      <c r="U33" s="89">
        <f t="shared" si="7"/>
        <v>0.0914947956894079</v>
      </c>
      <c r="V33" s="89">
        <f t="shared" si="8"/>
        <v>0.0417355468464698</v>
      </c>
      <c r="W33" s="90">
        <v>1.37389618644068</v>
      </c>
      <c r="X33" s="89">
        <v>0.241977834340863</v>
      </c>
      <c r="Y33" s="89">
        <f t="shared" si="9"/>
        <v>96.2971377638148</v>
      </c>
      <c r="Z33" s="89">
        <v>36.0100626945496</v>
      </c>
      <c r="AA33" s="89">
        <v>93.7523937225342</v>
      </c>
      <c r="AB33" s="89">
        <v>23.9599347114563</v>
      </c>
      <c r="AC33" s="89">
        <v>94.3560123443604</v>
      </c>
      <c r="AD33" s="89">
        <v>30.2238965034485</v>
      </c>
      <c r="AE33" s="89">
        <v>86.9957637786865</v>
      </c>
      <c r="AF33" s="89">
        <v>97.944803237915</v>
      </c>
      <c r="AG33" s="89">
        <f t="shared" si="10"/>
        <v>72.0718370729122</v>
      </c>
    </row>
    <row r="34" spans="1:33">
      <c r="A34" s="83">
        <v>120000</v>
      </c>
      <c r="B34" s="84" t="s">
        <v>177</v>
      </c>
      <c r="C34" s="84">
        <v>2009</v>
      </c>
      <c r="D34" s="87">
        <v>1124.2778</v>
      </c>
      <c r="E34" s="87">
        <v>173.6062</v>
      </c>
      <c r="F34" s="87">
        <v>54.2235</v>
      </c>
      <c r="G34" s="87">
        <v>115.899</v>
      </c>
      <c r="H34" s="86">
        <v>34</v>
      </c>
      <c r="I34" s="87">
        <v>13.3551</v>
      </c>
      <c r="J34" s="87">
        <v>110.5867</v>
      </c>
      <c r="K34" s="86">
        <v>61.5</v>
      </c>
      <c r="L34" s="86">
        <v>1228</v>
      </c>
      <c r="M34" s="89">
        <f t="shared" si="0"/>
        <v>0.915535667752443</v>
      </c>
      <c r="N34" s="89">
        <v>0.960933769283007</v>
      </c>
      <c r="O34" s="89">
        <f t="shared" si="1"/>
        <v>0.95275626376994</v>
      </c>
      <c r="P34" s="89">
        <f t="shared" si="2"/>
        <v>0.154415750270974</v>
      </c>
      <c r="Q34" s="89">
        <f t="shared" si="3"/>
        <v>0.0482296279442679</v>
      </c>
      <c r="R34" s="89">
        <f t="shared" si="4"/>
        <v>0.103087510933686</v>
      </c>
      <c r="S34" s="89">
        <f t="shared" si="5"/>
        <v>0.0302416360084669</v>
      </c>
      <c r="T34" s="89">
        <f t="shared" si="6"/>
        <v>0.0118788256781376</v>
      </c>
      <c r="U34" s="89">
        <f t="shared" si="7"/>
        <v>0.0983624331993392</v>
      </c>
      <c r="V34" s="89">
        <f t="shared" si="8"/>
        <v>0.0547017827800211</v>
      </c>
      <c r="W34" s="90">
        <v>1.37389618644068</v>
      </c>
      <c r="X34" s="89">
        <v>0.241977834340863</v>
      </c>
      <c r="Y34" s="89">
        <f t="shared" si="9"/>
        <v>62.7941430678736</v>
      </c>
      <c r="Z34" s="89">
        <v>32.5734162330627</v>
      </c>
      <c r="AA34" s="89">
        <v>26.4264416694641</v>
      </c>
      <c r="AB34" s="89">
        <v>25.3038382530212</v>
      </c>
      <c r="AC34" s="89">
        <v>45.5725717544556</v>
      </c>
      <c r="AD34" s="89">
        <v>4.90251988172531</v>
      </c>
      <c r="AE34" s="89">
        <v>80.986328125</v>
      </c>
      <c r="AF34" s="89">
        <v>95.6110095977783</v>
      </c>
      <c r="AG34" s="89">
        <f t="shared" si="10"/>
        <v>46.6464340601518</v>
      </c>
    </row>
    <row r="35" spans="1:33">
      <c r="A35" s="83">
        <v>130000</v>
      </c>
      <c r="B35" s="84" t="s">
        <v>178</v>
      </c>
      <c r="C35" s="84">
        <v>2009</v>
      </c>
      <c r="D35" s="87">
        <v>2347.5894</v>
      </c>
      <c r="E35" s="87">
        <v>439.3347</v>
      </c>
      <c r="F35" s="87">
        <v>174.6791</v>
      </c>
      <c r="G35" s="87">
        <v>317.4182</v>
      </c>
      <c r="H35" s="86">
        <v>26.43</v>
      </c>
      <c r="I35" s="87">
        <v>104.1989</v>
      </c>
      <c r="J35" s="87">
        <v>346.4861</v>
      </c>
      <c r="K35" s="86">
        <v>393.1</v>
      </c>
      <c r="L35" s="86">
        <v>7034</v>
      </c>
      <c r="M35" s="89">
        <f t="shared" si="0"/>
        <v>0.333748848450384</v>
      </c>
      <c r="N35" s="89">
        <v>0.978556553741868</v>
      </c>
      <c r="O35" s="89">
        <f t="shared" si="1"/>
        <v>0.341062401732606</v>
      </c>
      <c r="P35" s="89">
        <f t="shared" si="2"/>
        <v>0.187142904973076</v>
      </c>
      <c r="Q35" s="89">
        <f t="shared" si="3"/>
        <v>0.0744078585463029</v>
      </c>
      <c r="R35" s="89">
        <f t="shared" si="4"/>
        <v>0.135210271438438</v>
      </c>
      <c r="S35" s="89">
        <f t="shared" si="5"/>
        <v>0.0112583571897198</v>
      </c>
      <c r="T35" s="89">
        <f t="shared" si="6"/>
        <v>0.0443854875132764</v>
      </c>
      <c r="U35" s="89">
        <f t="shared" si="7"/>
        <v>0.147592291905901</v>
      </c>
      <c r="V35" s="89">
        <f t="shared" si="8"/>
        <v>0.167448362136922</v>
      </c>
      <c r="W35" s="90">
        <v>1.37389618644068</v>
      </c>
      <c r="X35" s="89">
        <v>0.241977834340863</v>
      </c>
      <c r="Y35" s="89">
        <f t="shared" si="9"/>
        <v>8.75368503460802</v>
      </c>
      <c r="Z35" s="89">
        <v>67.2576141357422</v>
      </c>
      <c r="AA35" s="89">
        <v>101.069612503052</v>
      </c>
      <c r="AB35" s="89">
        <v>46.1408090591431</v>
      </c>
      <c r="AC35" s="89">
        <v>7.33243465423584</v>
      </c>
      <c r="AD35" s="89">
        <v>76.9588661193848</v>
      </c>
      <c r="AE35" s="89">
        <v>37.9083919525146</v>
      </c>
      <c r="AF35" s="89">
        <v>75.317816734314</v>
      </c>
      <c r="AG35" s="89">
        <f t="shared" si="10"/>
        <v>51.3656528547</v>
      </c>
    </row>
    <row r="36" spans="1:33">
      <c r="A36" s="83">
        <v>140000</v>
      </c>
      <c r="B36" s="84" t="s">
        <v>179</v>
      </c>
      <c r="C36" s="84">
        <v>2009</v>
      </c>
      <c r="D36" s="87">
        <v>1561.7047</v>
      </c>
      <c r="E36" s="87">
        <v>278.0654</v>
      </c>
      <c r="F36" s="87">
        <v>101.7292</v>
      </c>
      <c r="G36" s="87">
        <v>236.9403</v>
      </c>
      <c r="H36" s="86">
        <v>17.61</v>
      </c>
      <c r="I36" s="87">
        <v>70.6122</v>
      </c>
      <c r="J36" s="87">
        <v>247.9368</v>
      </c>
      <c r="K36" s="86">
        <v>341.2</v>
      </c>
      <c r="L36" s="86">
        <v>3427</v>
      </c>
      <c r="M36" s="89">
        <f t="shared" si="0"/>
        <v>0.455706069448497</v>
      </c>
      <c r="N36" s="89">
        <v>0.954331791232024</v>
      </c>
      <c r="O36" s="89">
        <f t="shared" si="1"/>
        <v>0.477513243963286</v>
      </c>
      <c r="P36" s="89">
        <f t="shared" si="2"/>
        <v>0.178052483289575</v>
      </c>
      <c r="Q36" s="89">
        <f t="shared" si="3"/>
        <v>0.0651398436593038</v>
      </c>
      <c r="R36" s="89">
        <f t="shared" si="4"/>
        <v>0.151719015765272</v>
      </c>
      <c r="S36" s="89">
        <f t="shared" si="5"/>
        <v>0.0112761394647785</v>
      </c>
      <c r="T36" s="89">
        <f t="shared" si="6"/>
        <v>0.0452148219826706</v>
      </c>
      <c r="U36" s="89">
        <f t="shared" si="7"/>
        <v>0.158760359753031</v>
      </c>
      <c r="V36" s="89">
        <f t="shared" si="8"/>
        <v>0.218479204167087</v>
      </c>
      <c r="W36" s="90">
        <v>1.37389618644068</v>
      </c>
      <c r="X36" s="89">
        <v>0.241977834340863</v>
      </c>
      <c r="Y36" s="89">
        <f t="shared" si="9"/>
        <v>20.8085158426385</v>
      </c>
      <c r="Z36" s="89">
        <v>57.6235961914062</v>
      </c>
      <c r="AA36" s="89">
        <v>74.6433067321777</v>
      </c>
      <c r="AB36" s="89">
        <v>56.8494844436646</v>
      </c>
      <c r="AC36" s="89">
        <v>7.36825525760651</v>
      </c>
      <c r="AD36" s="89">
        <v>78.7972259521484</v>
      </c>
      <c r="AE36" s="89">
        <v>28.1359219551086</v>
      </c>
      <c r="AF36" s="89">
        <v>66.1328029632568</v>
      </c>
      <c r="AG36" s="89">
        <f t="shared" si="10"/>
        <v>47.7301076642438</v>
      </c>
    </row>
    <row r="37" spans="1:33">
      <c r="A37" s="83">
        <v>150000</v>
      </c>
      <c r="B37" s="84" t="s">
        <v>180</v>
      </c>
      <c r="C37" s="84">
        <v>2009</v>
      </c>
      <c r="D37" s="87">
        <v>1926.8365</v>
      </c>
      <c r="E37" s="87">
        <v>243.48</v>
      </c>
      <c r="F37" s="87">
        <v>102.9385</v>
      </c>
      <c r="G37" s="87">
        <v>274.9737</v>
      </c>
      <c r="H37" s="86">
        <v>18.07</v>
      </c>
      <c r="I37" s="87">
        <v>97.8972</v>
      </c>
      <c r="J37" s="87">
        <v>295.223</v>
      </c>
      <c r="K37" s="86">
        <v>406.8</v>
      </c>
      <c r="L37" s="86">
        <v>2422</v>
      </c>
      <c r="M37" s="89">
        <f t="shared" si="0"/>
        <v>0.795555945499587</v>
      </c>
      <c r="N37" s="89">
        <v>0.980688010091927</v>
      </c>
      <c r="O37" s="89">
        <f t="shared" si="1"/>
        <v>0.811222261629378</v>
      </c>
      <c r="P37" s="89">
        <f t="shared" si="2"/>
        <v>0.126362563715188</v>
      </c>
      <c r="Q37" s="89">
        <f t="shared" si="3"/>
        <v>0.0534235779735333</v>
      </c>
      <c r="R37" s="89">
        <f t="shared" si="4"/>
        <v>0.142707334016145</v>
      </c>
      <c r="S37" s="89">
        <f t="shared" si="5"/>
        <v>0.0093780660683976</v>
      </c>
      <c r="T37" s="89">
        <f t="shared" si="6"/>
        <v>0.050807216907091</v>
      </c>
      <c r="U37" s="89">
        <f t="shared" si="7"/>
        <v>0.153216424953544</v>
      </c>
      <c r="V37" s="89">
        <f t="shared" si="8"/>
        <v>0.211123258252581</v>
      </c>
      <c r="W37" s="90">
        <v>1.37389618644068</v>
      </c>
      <c r="X37" s="89">
        <v>0.241977834340863</v>
      </c>
      <c r="Y37" s="89">
        <f t="shared" si="9"/>
        <v>50.2902374745062</v>
      </c>
      <c r="Z37" s="89">
        <v>2.84268230199814</v>
      </c>
      <c r="AA37" s="89">
        <v>41.2361860275269</v>
      </c>
      <c r="AB37" s="89">
        <v>51.0039043426514</v>
      </c>
      <c r="AC37" s="89">
        <v>3.54475408792496</v>
      </c>
      <c r="AD37" s="89">
        <v>91.1936855316162</v>
      </c>
      <c r="AE37" s="89">
        <v>32.9870700836182</v>
      </c>
      <c r="AF37" s="89">
        <v>67.4567937850952</v>
      </c>
      <c r="AG37" s="89">
        <f t="shared" si="10"/>
        <v>41.2884985274206</v>
      </c>
    </row>
    <row r="38" spans="1:33">
      <c r="A38" s="83">
        <v>210000</v>
      </c>
      <c r="B38" s="84" t="s">
        <v>181</v>
      </c>
      <c r="C38" s="84">
        <v>2009</v>
      </c>
      <c r="D38" s="87">
        <v>2682.3864</v>
      </c>
      <c r="E38" s="87">
        <v>346.7304</v>
      </c>
      <c r="F38" s="87">
        <v>163.3201</v>
      </c>
      <c r="G38" s="87">
        <v>518.0686</v>
      </c>
      <c r="H38" s="86">
        <v>57.49</v>
      </c>
      <c r="I38" s="87">
        <v>55.7077</v>
      </c>
      <c r="J38" s="87">
        <v>329.1556</v>
      </c>
      <c r="K38" s="86">
        <v>611.3</v>
      </c>
      <c r="L38" s="86">
        <v>4319</v>
      </c>
      <c r="M38" s="89">
        <f t="shared" si="0"/>
        <v>0.621066543181292</v>
      </c>
      <c r="N38" s="89">
        <v>0.984043510999746</v>
      </c>
      <c r="O38" s="89">
        <f t="shared" si="1"/>
        <v>0.631137278218841</v>
      </c>
      <c r="P38" s="89">
        <f t="shared" si="2"/>
        <v>0.129261913943494</v>
      </c>
      <c r="Q38" s="89">
        <f t="shared" si="3"/>
        <v>0.0608861199117323</v>
      </c>
      <c r="R38" s="89">
        <f t="shared" si="4"/>
        <v>0.193137200516674</v>
      </c>
      <c r="S38" s="89">
        <f t="shared" si="5"/>
        <v>0.021432408097506</v>
      </c>
      <c r="T38" s="89">
        <f t="shared" si="6"/>
        <v>0.0207679624382229</v>
      </c>
      <c r="U38" s="89">
        <f t="shared" si="7"/>
        <v>0.122709986898234</v>
      </c>
      <c r="V38" s="89">
        <f t="shared" si="8"/>
        <v>0.227894087145685</v>
      </c>
      <c r="W38" s="90">
        <v>1.37389618644068</v>
      </c>
      <c r="X38" s="89">
        <v>0.241977834340863</v>
      </c>
      <c r="Y38" s="89">
        <f t="shared" si="9"/>
        <v>34.3805225134878</v>
      </c>
      <c r="Z38" s="89">
        <v>5.91541051864624</v>
      </c>
      <c r="AA38" s="89">
        <v>62.5144720077515</v>
      </c>
      <c r="AB38" s="89">
        <v>83.7160873413086</v>
      </c>
      <c r="AC38" s="89">
        <v>27.827160358429</v>
      </c>
      <c r="AD38" s="89">
        <v>24.6067500114441</v>
      </c>
      <c r="AE38" s="89">
        <v>59.6813249588013</v>
      </c>
      <c r="AF38" s="89">
        <v>64.4382190704346</v>
      </c>
      <c r="AG38" s="89">
        <f t="shared" si="10"/>
        <v>43.167541055699</v>
      </c>
    </row>
    <row r="39" spans="1:33">
      <c r="A39" s="83">
        <v>220000</v>
      </c>
      <c r="B39" s="84" t="s">
        <v>182</v>
      </c>
      <c r="C39" s="84">
        <v>2009</v>
      </c>
      <c r="D39" s="87">
        <v>1479.2092</v>
      </c>
      <c r="E39" s="87">
        <v>216.9899</v>
      </c>
      <c r="F39" s="87">
        <v>107.3413</v>
      </c>
      <c r="G39" s="87">
        <v>250.4396</v>
      </c>
      <c r="H39" s="86">
        <v>18.98</v>
      </c>
      <c r="I39" s="87">
        <v>49.4809</v>
      </c>
      <c r="J39" s="87">
        <v>182.6715</v>
      </c>
      <c r="K39" s="86">
        <v>235.5</v>
      </c>
      <c r="L39" s="86">
        <v>2740</v>
      </c>
      <c r="M39" s="89">
        <f t="shared" si="0"/>
        <v>0.539857372262774</v>
      </c>
      <c r="N39" s="89">
        <v>0.997082266399943</v>
      </c>
      <c r="O39" s="89">
        <f t="shared" si="1"/>
        <v>0.541437141603148</v>
      </c>
      <c r="P39" s="89">
        <f t="shared" si="2"/>
        <v>0.146693179031066</v>
      </c>
      <c r="Q39" s="89">
        <f t="shared" si="3"/>
        <v>0.072566679547423</v>
      </c>
      <c r="R39" s="89">
        <f t="shared" si="4"/>
        <v>0.169306410479329</v>
      </c>
      <c r="S39" s="89">
        <f t="shared" si="5"/>
        <v>0.0128311803360877</v>
      </c>
      <c r="T39" s="89">
        <f t="shared" si="6"/>
        <v>0.0334509141776565</v>
      </c>
      <c r="U39" s="89">
        <f t="shared" si="7"/>
        <v>0.123492674328959</v>
      </c>
      <c r="V39" s="89">
        <f t="shared" si="8"/>
        <v>0.159206689628485</v>
      </c>
      <c r="W39" s="90">
        <v>1.37389618644068</v>
      </c>
      <c r="X39" s="89">
        <v>0.241977834340863</v>
      </c>
      <c r="Y39" s="89">
        <f t="shared" si="9"/>
        <v>26.4559105969754</v>
      </c>
      <c r="Z39" s="89">
        <v>24.3890428543091</v>
      </c>
      <c r="AA39" s="89">
        <v>95.8197784423828</v>
      </c>
      <c r="AB39" s="89">
        <v>68.2578468322754</v>
      </c>
      <c r="AC39" s="89">
        <v>10.5007481575012</v>
      </c>
      <c r="AD39" s="89">
        <v>52.7205944061279</v>
      </c>
      <c r="AE39" s="89">
        <v>58.9964437484741</v>
      </c>
      <c r="AF39" s="89">
        <v>76.8012285232544</v>
      </c>
      <c r="AG39" s="89">
        <f t="shared" si="10"/>
        <v>50.0501914806622</v>
      </c>
    </row>
    <row r="40" spans="1:33">
      <c r="A40" s="83">
        <v>230000</v>
      </c>
      <c r="B40" s="84" t="s">
        <v>183</v>
      </c>
      <c r="C40" s="84">
        <v>2009</v>
      </c>
      <c r="D40" s="87">
        <v>1877.738</v>
      </c>
      <c r="E40" s="87">
        <v>266.6094</v>
      </c>
      <c r="F40" s="87">
        <v>135.5024</v>
      </c>
      <c r="G40" s="87">
        <v>339.6439</v>
      </c>
      <c r="H40" s="86">
        <v>19.96</v>
      </c>
      <c r="I40" s="87">
        <v>59.0693</v>
      </c>
      <c r="J40" s="87">
        <v>229.3057</v>
      </c>
      <c r="K40" s="86">
        <v>344.7</v>
      </c>
      <c r="L40" s="86">
        <v>3826</v>
      </c>
      <c r="M40" s="89">
        <f t="shared" si="0"/>
        <v>0.490783585990591</v>
      </c>
      <c r="N40" s="89">
        <v>0.927100733769083</v>
      </c>
      <c r="O40" s="89">
        <f t="shared" si="1"/>
        <v>0.529374606355163</v>
      </c>
      <c r="P40" s="89">
        <f t="shared" si="2"/>
        <v>0.141984344993817</v>
      </c>
      <c r="Q40" s="89">
        <f t="shared" si="3"/>
        <v>0.072162570071011</v>
      </c>
      <c r="R40" s="89">
        <f t="shared" si="4"/>
        <v>0.18087928134809</v>
      </c>
      <c r="S40" s="89">
        <f t="shared" si="5"/>
        <v>0.010629810974694</v>
      </c>
      <c r="T40" s="89">
        <f t="shared" si="6"/>
        <v>0.0314576900504756</v>
      </c>
      <c r="U40" s="89">
        <f t="shared" si="7"/>
        <v>0.12211804841783</v>
      </c>
      <c r="V40" s="89">
        <f t="shared" si="8"/>
        <v>0.183571936020893</v>
      </c>
      <c r="W40" s="90">
        <v>1.37389618644068</v>
      </c>
      <c r="X40" s="89">
        <v>0.241977834340863</v>
      </c>
      <c r="Y40" s="89">
        <f t="shared" si="9"/>
        <v>25.3902387465625</v>
      </c>
      <c r="Z40" s="89">
        <v>19.398627281189</v>
      </c>
      <c r="AA40" s="89">
        <v>94.6675205230713</v>
      </c>
      <c r="AB40" s="89">
        <v>75.7647848129272</v>
      </c>
      <c r="AC40" s="89">
        <v>6.06628358364105</v>
      </c>
      <c r="AD40" s="89">
        <v>48.3022832870483</v>
      </c>
      <c r="AE40" s="89">
        <v>60.199294090271</v>
      </c>
      <c r="AF40" s="89">
        <v>72.4157428741455</v>
      </c>
      <c r="AG40" s="89">
        <f t="shared" si="10"/>
        <v>48.4628087847549</v>
      </c>
    </row>
    <row r="41" spans="1:33">
      <c r="A41" s="83">
        <v>310000</v>
      </c>
      <c r="B41" s="84" t="s">
        <v>184</v>
      </c>
      <c r="C41" s="84">
        <v>2009</v>
      </c>
      <c r="D41" s="87">
        <v>2989.65</v>
      </c>
      <c r="E41" s="87">
        <v>346.9518</v>
      </c>
      <c r="F41" s="87">
        <v>132.8469</v>
      </c>
      <c r="G41" s="87">
        <v>336.0776</v>
      </c>
      <c r="H41" s="86">
        <v>215.31</v>
      </c>
      <c r="I41" s="87">
        <v>33.9565</v>
      </c>
      <c r="J41" s="87">
        <v>206.681</v>
      </c>
      <c r="K41" s="86">
        <v>74.9</v>
      </c>
      <c r="L41" s="86">
        <v>1921</v>
      </c>
      <c r="M41" s="89">
        <f t="shared" si="0"/>
        <v>1.55629880270692</v>
      </c>
      <c r="N41" s="89">
        <v>0.988364207311089</v>
      </c>
      <c r="O41" s="89">
        <f t="shared" si="1"/>
        <v>1.57462076347437</v>
      </c>
      <c r="P41" s="89">
        <f t="shared" si="2"/>
        <v>0.11605097586674</v>
      </c>
      <c r="Q41" s="89">
        <f t="shared" si="3"/>
        <v>0.0444356028297627</v>
      </c>
      <c r="R41" s="89">
        <f t="shared" si="4"/>
        <v>0.112413693910658</v>
      </c>
      <c r="S41" s="89">
        <f t="shared" si="5"/>
        <v>0.0720184636997642</v>
      </c>
      <c r="T41" s="89">
        <f t="shared" si="6"/>
        <v>0.0113580184971485</v>
      </c>
      <c r="U41" s="89">
        <f t="shared" si="7"/>
        <v>0.0691321726623518</v>
      </c>
      <c r="V41" s="89">
        <f t="shared" si="8"/>
        <v>0.0250530998611878</v>
      </c>
      <c r="W41" s="90">
        <v>1.37389618644068</v>
      </c>
      <c r="X41" s="89">
        <v>0.241977834340863</v>
      </c>
      <c r="Y41" s="89">
        <f t="shared" si="9"/>
        <v>117.733132134603</v>
      </c>
      <c r="Z41" s="89">
        <v>-8.0855256319046</v>
      </c>
      <c r="AA41" s="89">
        <v>15.608366727829</v>
      </c>
      <c r="AB41" s="89">
        <v>31.3534235954285</v>
      </c>
      <c r="AC41" s="89">
        <v>129.728298187256</v>
      </c>
      <c r="AD41" s="89">
        <v>3.74806523323059</v>
      </c>
      <c r="AE41" s="89">
        <v>106.563882827759</v>
      </c>
      <c r="AF41" s="89">
        <v>100.947465896606</v>
      </c>
      <c r="AG41" s="89">
        <f t="shared" si="10"/>
        <v>61.9091661653374</v>
      </c>
    </row>
    <row r="42" spans="1:33">
      <c r="A42" s="83">
        <v>320000</v>
      </c>
      <c r="B42" s="84" t="s">
        <v>185</v>
      </c>
      <c r="C42" s="84">
        <v>2009</v>
      </c>
      <c r="D42" s="87">
        <v>4017.364</v>
      </c>
      <c r="E42" s="87">
        <v>680.6288</v>
      </c>
      <c r="F42" s="87">
        <v>198.2082</v>
      </c>
      <c r="G42" s="87">
        <v>299.1663</v>
      </c>
      <c r="H42" s="86">
        <v>117.02</v>
      </c>
      <c r="I42" s="87">
        <v>147.6025</v>
      </c>
      <c r="J42" s="87">
        <v>568.4824</v>
      </c>
      <c r="K42" s="86">
        <v>262.9</v>
      </c>
      <c r="L42" s="86">
        <v>7725</v>
      </c>
      <c r="M42" s="89">
        <f t="shared" si="0"/>
        <v>0.5200471197411</v>
      </c>
      <c r="N42" s="89">
        <v>0.989477136519116</v>
      </c>
      <c r="O42" s="89">
        <f t="shared" si="1"/>
        <v>0.525577702149415</v>
      </c>
      <c r="P42" s="89">
        <f t="shared" si="2"/>
        <v>0.16942174022568</v>
      </c>
      <c r="Q42" s="89">
        <f t="shared" si="3"/>
        <v>0.049337874287717</v>
      </c>
      <c r="R42" s="89">
        <f t="shared" si="4"/>
        <v>0.074468308074648</v>
      </c>
      <c r="S42" s="89">
        <f t="shared" si="5"/>
        <v>0.0291285529516369</v>
      </c>
      <c r="T42" s="89">
        <f t="shared" si="6"/>
        <v>0.0367411317470859</v>
      </c>
      <c r="U42" s="89">
        <f t="shared" si="7"/>
        <v>0.141506321060277</v>
      </c>
      <c r="V42" s="89">
        <f t="shared" si="8"/>
        <v>0.0654409209621035</v>
      </c>
      <c r="W42" s="90">
        <v>1.37389618644068</v>
      </c>
      <c r="X42" s="89">
        <v>0.241977834340863</v>
      </c>
      <c r="Y42" s="89">
        <f t="shared" si="9"/>
        <v>25.0547989863798</v>
      </c>
      <c r="Z42" s="89">
        <v>48.4767436981201</v>
      </c>
      <c r="AA42" s="89">
        <v>29.5864343643188</v>
      </c>
      <c r="AB42" s="89">
        <v>6.73950850963592</v>
      </c>
      <c r="AC42" s="89">
        <v>43.3303642272949</v>
      </c>
      <c r="AD42" s="89">
        <v>60.0138998031616</v>
      </c>
      <c r="AE42" s="89">
        <v>43.2338428497314</v>
      </c>
      <c r="AF42" s="89">
        <v>93.6780834197998</v>
      </c>
      <c r="AG42" s="89">
        <f t="shared" si="10"/>
        <v>41.4200063876042</v>
      </c>
    </row>
    <row r="43" spans="1:33">
      <c r="A43" s="83">
        <v>330000</v>
      </c>
      <c r="B43" s="84" t="s">
        <v>186</v>
      </c>
      <c r="C43" s="84">
        <v>2009</v>
      </c>
      <c r="D43" s="87">
        <v>2653.3486</v>
      </c>
      <c r="E43" s="87">
        <v>519.3303</v>
      </c>
      <c r="F43" s="87">
        <v>177.0527</v>
      </c>
      <c r="G43" s="87">
        <v>153.0802</v>
      </c>
      <c r="H43" s="86">
        <v>99.3</v>
      </c>
      <c r="I43" s="87">
        <v>55.421</v>
      </c>
      <c r="J43" s="87">
        <v>397.6905</v>
      </c>
      <c r="K43" s="86">
        <v>395.3</v>
      </c>
      <c r="L43" s="86">
        <v>5180</v>
      </c>
      <c r="M43" s="89">
        <f t="shared" si="0"/>
        <v>0.512229459459459</v>
      </c>
      <c r="N43" s="89">
        <v>0.983634041533799</v>
      </c>
      <c r="O43" s="89">
        <f t="shared" si="1"/>
        <v>0.52075206614518</v>
      </c>
      <c r="P43" s="89">
        <f t="shared" si="2"/>
        <v>0.195726373835688</v>
      </c>
      <c r="Q43" s="89">
        <f t="shared" si="3"/>
        <v>0.0667280205850072</v>
      </c>
      <c r="R43" s="89">
        <f t="shared" si="4"/>
        <v>0.0576932107601692</v>
      </c>
      <c r="S43" s="89">
        <f t="shared" si="5"/>
        <v>0.0374244077841864</v>
      </c>
      <c r="T43" s="89">
        <f t="shared" si="6"/>
        <v>0.020887191377718</v>
      </c>
      <c r="U43" s="89">
        <f t="shared" si="7"/>
        <v>0.149882491882145</v>
      </c>
      <c r="V43" s="89">
        <f t="shared" si="8"/>
        <v>0.148981554854873</v>
      </c>
      <c r="W43" s="90">
        <v>1.37389618644068</v>
      </c>
      <c r="X43" s="89">
        <v>0.241977834340863</v>
      </c>
      <c r="Y43" s="89">
        <f t="shared" si="9"/>
        <v>24.6284753036439</v>
      </c>
      <c r="Z43" s="89">
        <v>76.3543653488159</v>
      </c>
      <c r="AA43" s="89">
        <v>79.1717481613159</v>
      </c>
      <c r="AB43" s="89">
        <v>-4.14194166660309</v>
      </c>
      <c r="AC43" s="89">
        <v>60.0416326522827</v>
      </c>
      <c r="AD43" s="89">
        <v>24.871039390564</v>
      </c>
      <c r="AE43" s="89">
        <v>35.9043836593628</v>
      </c>
      <c r="AF43" s="89">
        <v>78.6416482925415</v>
      </c>
      <c r="AG43" s="89">
        <f t="shared" si="10"/>
        <v>47.7862883200633</v>
      </c>
    </row>
    <row r="44" spans="1:33">
      <c r="A44" s="83">
        <v>340000</v>
      </c>
      <c r="B44" s="84" t="s">
        <v>187</v>
      </c>
      <c r="C44" s="84">
        <v>2009</v>
      </c>
      <c r="D44" s="87">
        <v>2141.9217</v>
      </c>
      <c r="E44" s="87">
        <v>323.7914</v>
      </c>
      <c r="F44" s="87">
        <v>165.7413</v>
      </c>
      <c r="G44" s="87">
        <v>303.9604</v>
      </c>
      <c r="H44" s="86">
        <v>36.47</v>
      </c>
      <c r="I44" s="87">
        <v>59.2653</v>
      </c>
      <c r="J44" s="87">
        <v>267.4982</v>
      </c>
      <c r="K44" s="86">
        <v>502.8</v>
      </c>
      <c r="L44" s="86">
        <v>6131</v>
      </c>
      <c r="M44" s="89">
        <f t="shared" si="0"/>
        <v>0.349359272549339</v>
      </c>
      <c r="N44" s="89">
        <v>1.00693407641081</v>
      </c>
      <c r="O44" s="89">
        <f t="shared" si="1"/>
        <v>0.346953470672699</v>
      </c>
      <c r="P44" s="89">
        <f t="shared" si="2"/>
        <v>0.151168644493401</v>
      </c>
      <c r="Q44" s="89">
        <f t="shared" si="3"/>
        <v>0.0773797193426819</v>
      </c>
      <c r="R44" s="89">
        <f t="shared" si="4"/>
        <v>0.141910136117487</v>
      </c>
      <c r="S44" s="89">
        <f t="shared" si="5"/>
        <v>0.0170267661978493</v>
      </c>
      <c r="T44" s="89">
        <f t="shared" si="6"/>
        <v>0.0276692187207404</v>
      </c>
      <c r="U44" s="89">
        <f t="shared" si="7"/>
        <v>0.124887011509338</v>
      </c>
      <c r="V44" s="89">
        <f t="shared" si="8"/>
        <v>0.234742474479809</v>
      </c>
      <c r="W44" s="90">
        <v>1.37389618644068</v>
      </c>
      <c r="X44" s="89">
        <v>0.241977834340863</v>
      </c>
      <c r="Y44" s="89">
        <f t="shared" si="9"/>
        <v>9.27413502370523</v>
      </c>
      <c r="Z44" s="89">
        <v>29.132137298584</v>
      </c>
      <c r="AA44" s="89">
        <v>109.543418884277</v>
      </c>
      <c r="AB44" s="89">
        <v>50.4867887496948</v>
      </c>
      <c r="AC44" s="89">
        <v>18.952385187149</v>
      </c>
      <c r="AD44" s="89">
        <v>39.9045157432556</v>
      </c>
      <c r="AE44" s="89">
        <v>57.776346206665</v>
      </c>
      <c r="AF44" s="89">
        <v>63.2055854797363</v>
      </c>
      <c r="AG44" s="89">
        <f t="shared" si="10"/>
        <v>45.6887225688203</v>
      </c>
    </row>
    <row r="45" spans="1:33">
      <c r="A45" s="83">
        <v>350000</v>
      </c>
      <c r="B45" s="84" t="s">
        <v>188</v>
      </c>
      <c r="C45" s="84">
        <v>2009</v>
      </c>
      <c r="D45" s="87">
        <v>1411.8238</v>
      </c>
      <c r="E45" s="87">
        <v>277.5527</v>
      </c>
      <c r="F45" s="87">
        <v>93.3922</v>
      </c>
      <c r="G45" s="87">
        <v>132.8536</v>
      </c>
      <c r="H45" s="86">
        <v>27.89</v>
      </c>
      <c r="I45" s="87">
        <v>33.825</v>
      </c>
      <c r="J45" s="87">
        <v>203.823</v>
      </c>
      <c r="K45" s="86">
        <v>479.8</v>
      </c>
      <c r="L45" s="86">
        <v>3627</v>
      </c>
      <c r="M45" s="89">
        <f t="shared" si="0"/>
        <v>0.389253873724841</v>
      </c>
      <c r="N45" s="89">
        <v>1.00677045775324</v>
      </c>
      <c r="O45" s="89">
        <f t="shared" si="1"/>
        <v>0.386636169870856</v>
      </c>
      <c r="P45" s="89">
        <f t="shared" si="2"/>
        <v>0.196591600169936</v>
      </c>
      <c r="Q45" s="89">
        <f t="shared" si="3"/>
        <v>0.066150039402934</v>
      </c>
      <c r="R45" s="89">
        <f t="shared" si="4"/>
        <v>0.0941006944350988</v>
      </c>
      <c r="S45" s="89">
        <f t="shared" si="5"/>
        <v>0.0197545897724631</v>
      </c>
      <c r="T45" s="89">
        <f t="shared" si="6"/>
        <v>0.0239583721424727</v>
      </c>
      <c r="U45" s="89">
        <f t="shared" si="7"/>
        <v>0.144368581971773</v>
      </c>
      <c r="V45" s="89">
        <f t="shared" si="8"/>
        <v>0.339844108025378</v>
      </c>
      <c r="W45" s="90">
        <v>1.37389618644068</v>
      </c>
      <c r="X45" s="89">
        <v>0.241977834340863</v>
      </c>
      <c r="Y45" s="89">
        <f t="shared" si="9"/>
        <v>12.7799266847859</v>
      </c>
      <c r="Z45" s="89">
        <v>77.2713279724121</v>
      </c>
      <c r="AA45" s="89">
        <v>77.5237226486206</v>
      </c>
      <c r="AB45" s="89">
        <v>19.4743871688843</v>
      </c>
      <c r="AC45" s="89">
        <v>24.4473457336426</v>
      </c>
      <c r="AD45" s="89">
        <v>31.6788172721863</v>
      </c>
      <c r="AE45" s="89">
        <v>40.7292556762695</v>
      </c>
      <c r="AF45" s="89">
        <v>44.2883968353271</v>
      </c>
      <c r="AG45" s="89">
        <f t="shared" si="10"/>
        <v>41.8370631987431</v>
      </c>
    </row>
    <row r="46" spans="1:33">
      <c r="A46" s="83">
        <v>360000</v>
      </c>
      <c r="B46" s="84" t="s">
        <v>189</v>
      </c>
      <c r="C46" s="84">
        <v>2009</v>
      </c>
      <c r="D46" s="87">
        <v>1562.3742</v>
      </c>
      <c r="E46" s="87">
        <v>251.9286</v>
      </c>
      <c r="F46" s="87">
        <v>120.5455</v>
      </c>
      <c r="G46" s="87">
        <v>219.3351</v>
      </c>
      <c r="H46" s="86">
        <v>13.4</v>
      </c>
      <c r="I46" s="87">
        <v>43.1419</v>
      </c>
      <c r="J46" s="87">
        <v>193.4186</v>
      </c>
      <c r="K46" s="86">
        <v>398.7</v>
      </c>
      <c r="L46" s="86">
        <v>4432</v>
      </c>
      <c r="M46" s="89">
        <f t="shared" si="0"/>
        <v>0.352521254512635</v>
      </c>
      <c r="N46" s="89">
        <v>0.970944943319362</v>
      </c>
      <c r="O46" s="89">
        <f t="shared" si="1"/>
        <v>0.363070282139246</v>
      </c>
      <c r="P46" s="89">
        <f t="shared" si="2"/>
        <v>0.161247286341518</v>
      </c>
      <c r="Q46" s="89">
        <f t="shared" si="3"/>
        <v>0.0771553319300844</v>
      </c>
      <c r="R46" s="89">
        <f t="shared" si="4"/>
        <v>0.140385766738852</v>
      </c>
      <c r="S46" s="89">
        <f t="shared" si="5"/>
        <v>0.00857669052650767</v>
      </c>
      <c r="T46" s="89">
        <f t="shared" si="6"/>
        <v>0.0276130391810105</v>
      </c>
      <c r="U46" s="89">
        <f t="shared" si="7"/>
        <v>0.123797871214207</v>
      </c>
      <c r="V46" s="89">
        <f t="shared" si="8"/>
        <v>0.255188545740195</v>
      </c>
      <c r="W46" s="90">
        <v>1.37389618644068</v>
      </c>
      <c r="X46" s="89">
        <v>0.241977834340863</v>
      </c>
      <c r="Y46" s="89">
        <f t="shared" si="9"/>
        <v>10.6979843178393</v>
      </c>
      <c r="Z46" s="89">
        <v>39.8134684562683</v>
      </c>
      <c r="AA46" s="89">
        <v>108.903608322144</v>
      </c>
      <c r="AB46" s="89">
        <v>49.4979810714722</v>
      </c>
      <c r="AC46" s="89">
        <v>1.93045392632484</v>
      </c>
      <c r="AD46" s="89">
        <v>39.7799849510193</v>
      </c>
      <c r="AE46" s="89">
        <v>58.7293863296509</v>
      </c>
      <c r="AF46" s="89">
        <v>59.5255041122437</v>
      </c>
      <c r="AG46" s="89">
        <f t="shared" si="10"/>
        <v>45.3934894194008</v>
      </c>
    </row>
    <row r="47" spans="1:33">
      <c r="A47" s="83">
        <v>370000</v>
      </c>
      <c r="B47" s="84" t="s">
        <v>190</v>
      </c>
      <c r="C47" s="84">
        <v>2009</v>
      </c>
      <c r="D47" s="87">
        <v>3267.6716</v>
      </c>
      <c r="E47" s="87">
        <v>613.4864</v>
      </c>
      <c r="F47" s="87">
        <v>189.24</v>
      </c>
      <c r="G47" s="87">
        <v>342.793</v>
      </c>
      <c r="H47" s="86">
        <v>62.88</v>
      </c>
      <c r="I47" s="87">
        <v>76.1698</v>
      </c>
      <c r="J47" s="87">
        <v>490.1437</v>
      </c>
      <c r="K47" s="86">
        <v>386.9</v>
      </c>
      <c r="L47" s="86">
        <v>9470</v>
      </c>
      <c r="M47" s="89">
        <f t="shared" si="0"/>
        <v>0.345055079197466</v>
      </c>
      <c r="N47" s="89">
        <v>0.976647740025147</v>
      </c>
      <c r="O47" s="89">
        <f t="shared" si="1"/>
        <v>0.353305562544568</v>
      </c>
      <c r="P47" s="89">
        <f t="shared" si="2"/>
        <v>0.187744202936427</v>
      </c>
      <c r="Q47" s="89">
        <f t="shared" si="3"/>
        <v>0.0579127963777021</v>
      </c>
      <c r="R47" s="89">
        <f t="shared" si="4"/>
        <v>0.104904360646278</v>
      </c>
      <c r="S47" s="89">
        <f t="shared" si="5"/>
        <v>0.019243059798298</v>
      </c>
      <c r="T47" s="89">
        <f t="shared" si="6"/>
        <v>0.0233101147618384</v>
      </c>
      <c r="U47" s="89">
        <f t="shared" si="7"/>
        <v>0.149997845560735</v>
      </c>
      <c r="V47" s="89">
        <f t="shared" si="8"/>
        <v>0.118402351080812</v>
      </c>
      <c r="W47" s="90">
        <v>1.37389618644068</v>
      </c>
      <c r="X47" s="89">
        <v>0.241977834340863</v>
      </c>
      <c r="Y47" s="89">
        <f t="shared" si="9"/>
        <v>9.83531435789353</v>
      </c>
      <c r="Z47" s="89">
        <v>67.894868850708</v>
      </c>
      <c r="AA47" s="89">
        <v>54.0364980697632</v>
      </c>
      <c r="AB47" s="89">
        <v>26.482367515564</v>
      </c>
      <c r="AC47" s="89">
        <v>23.4169125556946</v>
      </c>
      <c r="AD47" s="89">
        <v>30.241847038269</v>
      </c>
      <c r="AE47" s="89">
        <v>35.8034443855286</v>
      </c>
      <c r="AF47" s="89">
        <v>84.1455841064453</v>
      </c>
      <c r="AG47" s="89">
        <f t="shared" si="10"/>
        <v>40.2657834697995</v>
      </c>
    </row>
    <row r="48" spans="1:33">
      <c r="A48" s="83">
        <v>410000</v>
      </c>
      <c r="B48" s="84" t="s">
        <v>191</v>
      </c>
      <c r="C48" s="84">
        <v>2009</v>
      </c>
      <c r="D48" s="87">
        <v>2905.763</v>
      </c>
      <c r="E48" s="87">
        <v>526.1356</v>
      </c>
      <c r="F48" s="87">
        <v>223.1495</v>
      </c>
      <c r="G48" s="87">
        <v>403.6176</v>
      </c>
      <c r="H48" s="86">
        <v>35.52</v>
      </c>
      <c r="I48" s="87">
        <v>92.9762</v>
      </c>
      <c r="J48" s="87">
        <v>459.0119</v>
      </c>
      <c r="K48" s="86">
        <v>348.1</v>
      </c>
      <c r="L48" s="86">
        <v>9487</v>
      </c>
      <c r="M48" s="89">
        <f t="shared" si="0"/>
        <v>0.306288921682302</v>
      </c>
      <c r="N48" s="89">
        <v>0.97487358841694</v>
      </c>
      <c r="O48" s="89">
        <f t="shared" si="1"/>
        <v>0.314183218543927</v>
      </c>
      <c r="P48" s="89">
        <f t="shared" si="2"/>
        <v>0.181066246627822</v>
      </c>
      <c r="Q48" s="89">
        <f t="shared" si="3"/>
        <v>0.0767954922682958</v>
      </c>
      <c r="R48" s="89">
        <f t="shared" si="4"/>
        <v>0.13890245006217</v>
      </c>
      <c r="S48" s="89">
        <f t="shared" si="5"/>
        <v>0.0122239838555312</v>
      </c>
      <c r="T48" s="89">
        <f t="shared" si="6"/>
        <v>0.031997172515446</v>
      </c>
      <c r="U48" s="89">
        <f t="shared" si="7"/>
        <v>0.157966048848444</v>
      </c>
      <c r="V48" s="89">
        <f t="shared" si="8"/>
        <v>0.119796418358965</v>
      </c>
      <c r="W48" s="90">
        <v>1.37389618644068</v>
      </c>
      <c r="X48" s="89">
        <v>0.241977834340863</v>
      </c>
      <c r="Y48" s="89">
        <f t="shared" si="9"/>
        <v>6.37902760999646</v>
      </c>
      <c r="Z48" s="89">
        <v>60.8175802230835</v>
      </c>
      <c r="AA48" s="89">
        <v>107.877588272095</v>
      </c>
      <c r="AB48" s="89">
        <v>48.5358047485352</v>
      </c>
      <c r="AC48" s="89">
        <v>9.27760422229767</v>
      </c>
      <c r="AD48" s="89">
        <v>49.4981336593628</v>
      </c>
      <c r="AE48" s="89">
        <v>28.8309741020203</v>
      </c>
      <c r="AF48" s="89">
        <v>83.8946628570557</v>
      </c>
      <c r="AG48" s="89">
        <f t="shared" si="10"/>
        <v>48.5837987552032</v>
      </c>
    </row>
    <row r="49" spans="1:33">
      <c r="A49" s="83">
        <v>420000</v>
      </c>
      <c r="B49" s="84" t="s">
        <v>192</v>
      </c>
      <c r="C49" s="84">
        <v>2009</v>
      </c>
      <c r="D49" s="87">
        <v>2090.9225</v>
      </c>
      <c r="E49" s="87">
        <v>317.2911</v>
      </c>
      <c r="F49" s="87">
        <v>139.2419</v>
      </c>
      <c r="G49" s="87">
        <v>343.9813</v>
      </c>
      <c r="H49" s="86">
        <v>25.33</v>
      </c>
      <c r="I49" s="87">
        <v>74.1536</v>
      </c>
      <c r="J49" s="87">
        <v>308.3969</v>
      </c>
      <c r="K49" s="86">
        <v>625.5</v>
      </c>
      <c r="L49" s="86">
        <v>5720</v>
      </c>
      <c r="M49" s="89">
        <f t="shared" si="0"/>
        <v>0.365545891608392</v>
      </c>
      <c r="N49" s="89">
        <v>1.00799560818745</v>
      </c>
      <c r="O49" s="89">
        <f t="shared" si="1"/>
        <v>0.362646313772841</v>
      </c>
      <c r="P49" s="89">
        <f t="shared" si="2"/>
        <v>0.151746944231553</v>
      </c>
      <c r="Q49" s="89">
        <f t="shared" si="3"/>
        <v>0.0665935251067412</v>
      </c>
      <c r="R49" s="89">
        <f t="shared" si="4"/>
        <v>0.164511740631229</v>
      </c>
      <c r="S49" s="89">
        <f t="shared" si="5"/>
        <v>0.0121142701367459</v>
      </c>
      <c r="T49" s="89">
        <f t="shared" si="6"/>
        <v>0.0354645377817686</v>
      </c>
      <c r="U49" s="89">
        <f t="shared" si="7"/>
        <v>0.147493223684761</v>
      </c>
      <c r="V49" s="89">
        <f t="shared" si="8"/>
        <v>0.299150255449449</v>
      </c>
      <c r="W49" s="90">
        <v>1.37389618644068</v>
      </c>
      <c r="X49" s="89">
        <v>0.241977834340863</v>
      </c>
      <c r="Y49" s="89">
        <f t="shared" si="9"/>
        <v>10.6605285803633</v>
      </c>
      <c r="Z49" s="89">
        <v>29.7450184822083</v>
      </c>
      <c r="AA49" s="89">
        <v>78.7882518768311</v>
      </c>
      <c r="AB49" s="89">
        <v>65.1477003097534</v>
      </c>
      <c r="AC49" s="89">
        <v>9.05659556388855</v>
      </c>
      <c r="AD49" s="89">
        <v>57.1841192245483</v>
      </c>
      <c r="AE49" s="89">
        <v>37.995080947876</v>
      </c>
      <c r="AF49" s="89">
        <v>51.6128587722778</v>
      </c>
      <c r="AG49" s="89">
        <f t="shared" si="10"/>
        <v>40.511731751763</v>
      </c>
    </row>
    <row r="50" spans="1:33">
      <c r="A50" s="83">
        <v>430000</v>
      </c>
      <c r="B50" s="84" t="s">
        <v>193</v>
      </c>
      <c r="C50" s="84">
        <v>2009</v>
      </c>
      <c r="D50" s="87">
        <v>2210.4442</v>
      </c>
      <c r="E50" s="87">
        <v>357.5781</v>
      </c>
      <c r="F50" s="87">
        <v>159.1983</v>
      </c>
      <c r="G50" s="87">
        <v>360.7504</v>
      </c>
      <c r="H50" s="86">
        <v>29.62</v>
      </c>
      <c r="I50" s="87">
        <v>73.6307</v>
      </c>
      <c r="J50" s="87">
        <v>336.0692</v>
      </c>
      <c r="K50" s="86">
        <v>584.3</v>
      </c>
      <c r="L50" s="86">
        <v>6406</v>
      </c>
      <c r="M50" s="89">
        <f t="shared" si="0"/>
        <v>0.345058413986887</v>
      </c>
      <c r="N50" s="89">
        <v>0.994036779472729</v>
      </c>
      <c r="O50" s="89">
        <f t="shared" si="1"/>
        <v>0.347128417290473</v>
      </c>
      <c r="P50" s="89">
        <f t="shared" si="2"/>
        <v>0.161767530707176</v>
      </c>
      <c r="Q50" s="89">
        <f t="shared" si="3"/>
        <v>0.0720209539783904</v>
      </c>
      <c r="R50" s="89">
        <f t="shared" si="4"/>
        <v>0.163202672114501</v>
      </c>
      <c r="S50" s="89">
        <f t="shared" si="5"/>
        <v>0.013400021588421</v>
      </c>
      <c r="T50" s="89">
        <f t="shared" si="6"/>
        <v>0.0333103635911732</v>
      </c>
      <c r="U50" s="89">
        <f t="shared" si="7"/>
        <v>0.1520369525727</v>
      </c>
      <c r="V50" s="89">
        <f t="shared" si="8"/>
        <v>0.264336009929588</v>
      </c>
      <c r="W50" s="90">
        <v>1.37389618644068</v>
      </c>
      <c r="X50" s="89">
        <v>0.241977834340863</v>
      </c>
      <c r="Y50" s="89">
        <f t="shared" si="9"/>
        <v>9.28959078669813</v>
      </c>
      <c r="Z50" s="89">
        <v>40.3648233413696</v>
      </c>
      <c r="AA50" s="89">
        <v>94.2637252807617</v>
      </c>
      <c r="AB50" s="89">
        <v>64.2985534667969</v>
      </c>
      <c r="AC50" s="89">
        <v>11.6466283798218</v>
      </c>
      <c r="AD50" s="89">
        <v>52.4090385437012</v>
      </c>
      <c r="AE50" s="89">
        <v>34.0191507339478</v>
      </c>
      <c r="AF50" s="89">
        <v>57.879056930542</v>
      </c>
      <c r="AG50" s="89">
        <f t="shared" si="10"/>
        <v>44.0774432561403</v>
      </c>
    </row>
    <row r="51" spans="1:33">
      <c r="A51" s="83">
        <v>440000</v>
      </c>
      <c r="B51" s="84" t="s">
        <v>194</v>
      </c>
      <c r="C51" s="84">
        <v>2009</v>
      </c>
      <c r="D51" s="87">
        <v>4334.3727</v>
      </c>
      <c r="E51" s="87">
        <v>803.2046</v>
      </c>
      <c r="F51" s="87">
        <v>252.8509</v>
      </c>
      <c r="G51" s="87">
        <v>401.5017</v>
      </c>
      <c r="H51" s="86">
        <v>168.5</v>
      </c>
      <c r="I51" s="87">
        <v>100.7979</v>
      </c>
      <c r="J51" s="87">
        <v>625.2627</v>
      </c>
      <c r="K51" s="86">
        <v>264.5</v>
      </c>
      <c r="L51" s="86">
        <v>9638</v>
      </c>
      <c r="M51" s="89">
        <f t="shared" si="0"/>
        <v>0.449717026354015</v>
      </c>
      <c r="N51" s="89">
        <v>0.978114475801049</v>
      </c>
      <c r="O51" s="89">
        <f t="shared" si="1"/>
        <v>0.459779542661108</v>
      </c>
      <c r="P51" s="89">
        <f t="shared" si="2"/>
        <v>0.18531046026568</v>
      </c>
      <c r="Q51" s="89">
        <f t="shared" si="3"/>
        <v>0.0583362155266436</v>
      </c>
      <c r="R51" s="89">
        <f t="shared" si="4"/>
        <v>0.0926320203151889</v>
      </c>
      <c r="S51" s="89">
        <f t="shared" si="5"/>
        <v>0.0388752909965495</v>
      </c>
      <c r="T51" s="89">
        <f t="shared" si="6"/>
        <v>0.0232554759308077</v>
      </c>
      <c r="U51" s="89">
        <f t="shared" si="7"/>
        <v>0.144256791761355</v>
      </c>
      <c r="V51" s="89">
        <f t="shared" si="8"/>
        <v>0.0610238247393908</v>
      </c>
      <c r="W51" s="90">
        <v>1.37389618644068</v>
      </c>
      <c r="X51" s="89">
        <v>0.241977834340863</v>
      </c>
      <c r="Y51" s="89">
        <f t="shared" si="9"/>
        <v>19.2418214543656</v>
      </c>
      <c r="Z51" s="89">
        <v>65.3155899047852</v>
      </c>
      <c r="AA51" s="89">
        <v>55.2438116073608</v>
      </c>
      <c r="AB51" s="89">
        <v>18.5217070579529</v>
      </c>
      <c r="AC51" s="89">
        <v>62.9643106460571</v>
      </c>
      <c r="AD51" s="89">
        <v>30.1207304000854</v>
      </c>
      <c r="AE51" s="89">
        <v>40.8270788192749</v>
      </c>
      <c r="AF51" s="89">
        <v>94.4731140136719</v>
      </c>
      <c r="AG51" s="89">
        <f t="shared" si="10"/>
        <v>46.6229686113993</v>
      </c>
    </row>
    <row r="52" spans="1:33">
      <c r="A52" s="83">
        <v>450000</v>
      </c>
      <c r="B52" s="84" t="s">
        <v>195</v>
      </c>
      <c r="C52" s="84">
        <v>2009</v>
      </c>
      <c r="D52" s="87">
        <v>1621.8218</v>
      </c>
      <c r="E52" s="87">
        <v>296.598</v>
      </c>
      <c r="F52" s="87">
        <v>116.1466</v>
      </c>
      <c r="G52" s="87">
        <v>203.6887</v>
      </c>
      <c r="H52" s="86">
        <v>18.07</v>
      </c>
      <c r="I52" s="87">
        <v>49.9221</v>
      </c>
      <c r="J52" s="87">
        <v>237.0751</v>
      </c>
      <c r="K52" s="86">
        <v>269.4</v>
      </c>
      <c r="L52" s="86">
        <v>4856</v>
      </c>
      <c r="M52" s="89">
        <f t="shared" si="0"/>
        <v>0.333983072487644</v>
      </c>
      <c r="N52" s="89">
        <v>0.970268674723353</v>
      </c>
      <c r="O52" s="89">
        <f t="shared" si="1"/>
        <v>0.344217103147096</v>
      </c>
      <c r="P52" s="89">
        <f t="shared" si="2"/>
        <v>0.182879524741867</v>
      </c>
      <c r="Q52" s="89">
        <f t="shared" si="3"/>
        <v>0.0716148962851529</v>
      </c>
      <c r="R52" s="89">
        <f t="shared" si="4"/>
        <v>0.125592528106355</v>
      </c>
      <c r="S52" s="89">
        <f t="shared" si="5"/>
        <v>0.0111417912868109</v>
      </c>
      <c r="T52" s="89">
        <f t="shared" si="6"/>
        <v>0.0307814952296239</v>
      </c>
      <c r="U52" s="89">
        <f t="shared" si="7"/>
        <v>0.146178266934135</v>
      </c>
      <c r="V52" s="89">
        <f t="shared" si="8"/>
        <v>0.166109494890252</v>
      </c>
      <c r="W52" s="90">
        <v>1.37389618644068</v>
      </c>
      <c r="X52" s="89">
        <v>0.241977834340863</v>
      </c>
      <c r="Y52" s="89">
        <f t="shared" si="9"/>
        <v>9.0323890072609</v>
      </c>
      <c r="Z52" s="89">
        <v>62.7392864227295</v>
      </c>
      <c r="AA52" s="89">
        <v>93.1059169769287</v>
      </c>
      <c r="AB52" s="89">
        <v>39.9020981788635</v>
      </c>
      <c r="AC52" s="89">
        <v>7.09762275218964</v>
      </c>
      <c r="AD52" s="89">
        <v>46.8033885955811</v>
      </c>
      <c r="AE52" s="89">
        <v>39.1457176208496</v>
      </c>
      <c r="AF52" s="89">
        <v>75.5587959289551</v>
      </c>
      <c r="AG52" s="89">
        <f t="shared" si="10"/>
        <v>46.0340206190448</v>
      </c>
    </row>
    <row r="53" spans="1:33">
      <c r="A53" s="83">
        <v>460000</v>
      </c>
      <c r="B53" s="84" t="s">
        <v>196</v>
      </c>
      <c r="C53" s="84">
        <v>2009</v>
      </c>
      <c r="D53" s="87">
        <v>486.0624</v>
      </c>
      <c r="E53" s="87">
        <v>74.4989</v>
      </c>
      <c r="F53" s="87">
        <v>30.1348</v>
      </c>
      <c r="G53" s="87">
        <v>79.1964</v>
      </c>
      <c r="H53" s="86">
        <v>6.07</v>
      </c>
      <c r="I53" s="87">
        <v>18.5107</v>
      </c>
      <c r="J53" s="87">
        <v>55.6517</v>
      </c>
      <c r="K53" s="86">
        <v>107.5</v>
      </c>
      <c r="L53" s="86">
        <v>864</v>
      </c>
      <c r="M53" s="89">
        <f t="shared" si="0"/>
        <v>0.562572222222222</v>
      </c>
      <c r="N53" s="89">
        <v>0.985283367200979</v>
      </c>
      <c r="O53" s="89">
        <f t="shared" si="1"/>
        <v>0.570975052405881</v>
      </c>
      <c r="P53" s="89">
        <f t="shared" si="2"/>
        <v>0.153270238553733</v>
      </c>
      <c r="Q53" s="89">
        <f t="shared" si="3"/>
        <v>0.0619978011053725</v>
      </c>
      <c r="R53" s="89">
        <f t="shared" si="4"/>
        <v>0.162934635552966</v>
      </c>
      <c r="S53" s="89">
        <f t="shared" si="5"/>
        <v>0.0124881085226917</v>
      </c>
      <c r="T53" s="89">
        <f t="shared" si="6"/>
        <v>0.038082970416967</v>
      </c>
      <c r="U53" s="89">
        <f t="shared" si="7"/>
        <v>0.114494970193127</v>
      </c>
      <c r="V53" s="89">
        <f t="shared" si="8"/>
        <v>0.221165019141575</v>
      </c>
      <c r="W53" s="90">
        <v>1.37389618644068</v>
      </c>
      <c r="X53" s="89">
        <v>0.241977834340863</v>
      </c>
      <c r="Y53" s="89">
        <f t="shared" si="9"/>
        <v>29.0654548938708</v>
      </c>
      <c r="Z53" s="89">
        <v>31.3594031333923</v>
      </c>
      <c r="AA53" s="89">
        <v>65.6842565536499</v>
      </c>
      <c r="AB53" s="89">
        <v>64.1246843338013</v>
      </c>
      <c r="AC53" s="89">
        <v>9.80965971946716</v>
      </c>
      <c r="AD53" s="89">
        <v>62.9883050918579</v>
      </c>
      <c r="AE53" s="89">
        <v>66.8697690963745</v>
      </c>
      <c r="AF53" s="89">
        <v>65.6493806838989</v>
      </c>
      <c r="AG53" s="89">
        <f t="shared" si="10"/>
        <v>47.3138198243705</v>
      </c>
    </row>
    <row r="54" spans="1:33">
      <c r="A54" s="83">
        <v>500000</v>
      </c>
      <c r="B54" s="84" t="s">
        <v>197</v>
      </c>
      <c r="C54" s="84">
        <v>2009</v>
      </c>
      <c r="D54" s="87">
        <v>1292.0928</v>
      </c>
      <c r="E54" s="87">
        <v>190.2818</v>
      </c>
      <c r="F54" s="87">
        <v>76.7295</v>
      </c>
      <c r="G54" s="87">
        <v>234.6214</v>
      </c>
      <c r="H54" s="86">
        <v>15.55</v>
      </c>
      <c r="I54" s="87">
        <v>50.0481</v>
      </c>
      <c r="J54" s="87">
        <v>156.901</v>
      </c>
      <c r="K54" s="86">
        <v>341.1</v>
      </c>
      <c r="L54" s="86">
        <v>2859</v>
      </c>
      <c r="M54" s="89">
        <f t="shared" si="0"/>
        <v>0.451938719832109</v>
      </c>
      <c r="N54" s="89">
        <v>0.98093631456638</v>
      </c>
      <c r="O54" s="89">
        <f t="shared" si="1"/>
        <v>0.460721774819691</v>
      </c>
      <c r="P54" s="89">
        <f t="shared" si="2"/>
        <v>0.147266357339039</v>
      </c>
      <c r="Q54" s="89">
        <f t="shared" si="3"/>
        <v>0.0593838925501326</v>
      </c>
      <c r="R54" s="89">
        <f t="shared" si="4"/>
        <v>0.18158246837998</v>
      </c>
      <c r="S54" s="89">
        <f t="shared" si="5"/>
        <v>0.0120347393004589</v>
      </c>
      <c r="T54" s="89">
        <f t="shared" si="6"/>
        <v>0.03873413736227</v>
      </c>
      <c r="U54" s="89">
        <f t="shared" si="7"/>
        <v>0.121431680448958</v>
      </c>
      <c r="V54" s="89">
        <f t="shared" si="8"/>
        <v>0.263990326391417</v>
      </c>
      <c r="W54" s="90">
        <v>1.37389618644068</v>
      </c>
      <c r="X54" s="89">
        <v>0.241977834340863</v>
      </c>
      <c r="Y54" s="89">
        <f t="shared" si="9"/>
        <v>19.3250635147877</v>
      </c>
      <c r="Z54" s="89">
        <v>24.996497631073</v>
      </c>
      <c r="AA54" s="89">
        <v>58.2311010360718</v>
      </c>
      <c r="AB54" s="89">
        <v>76.2209177017212</v>
      </c>
      <c r="AC54" s="89">
        <v>8.89638781547546</v>
      </c>
      <c r="AD54" s="89">
        <v>64.4317245483398</v>
      </c>
      <c r="AE54" s="89">
        <v>60.7998895645142</v>
      </c>
      <c r="AF54" s="89">
        <v>57.9412794113159</v>
      </c>
      <c r="AG54" s="89">
        <f t="shared" si="10"/>
        <v>43.1781724071659</v>
      </c>
    </row>
    <row r="55" spans="1:33">
      <c r="A55" s="83">
        <v>510000</v>
      </c>
      <c r="B55" s="84" t="s">
        <v>198</v>
      </c>
      <c r="C55" s="84">
        <v>2009</v>
      </c>
      <c r="D55" s="87">
        <v>3590.7175</v>
      </c>
      <c r="E55" s="87">
        <v>451.4428</v>
      </c>
      <c r="F55" s="87">
        <v>219.0978</v>
      </c>
      <c r="G55" s="87">
        <v>455.9118</v>
      </c>
      <c r="H55" s="86">
        <v>28.64</v>
      </c>
      <c r="I55" s="87">
        <v>114.4732</v>
      </c>
      <c r="J55" s="87">
        <v>391.493</v>
      </c>
      <c r="K55" s="86">
        <v>800.8</v>
      </c>
      <c r="L55" s="86">
        <v>8185</v>
      </c>
      <c r="M55" s="89">
        <f t="shared" si="0"/>
        <v>0.438694868662187</v>
      </c>
      <c r="N55" s="89">
        <v>0.980792867565326</v>
      </c>
      <c r="O55" s="89">
        <f t="shared" si="1"/>
        <v>0.447285949123164</v>
      </c>
      <c r="P55" s="89">
        <f t="shared" si="2"/>
        <v>0.125724956084682</v>
      </c>
      <c r="Q55" s="89">
        <f t="shared" si="3"/>
        <v>0.0610178327869012</v>
      </c>
      <c r="R55" s="89">
        <f t="shared" si="4"/>
        <v>0.126969554135072</v>
      </c>
      <c r="S55" s="89">
        <f t="shared" si="5"/>
        <v>0.007976121763965</v>
      </c>
      <c r="T55" s="89">
        <f t="shared" si="6"/>
        <v>0.0318803136142011</v>
      </c>
      <c r="U55" s="89">
        <f t="shared" si="7"/>
        <v>0.10902918427863</v>
      </c>
      <c r="V55" s="89">
        <f t="shared" si="8"/>
        <v>0.223019494014776</v>
      </c>
      <c r="W55" s="90">
        <v>1.37389618644068</v>
      </c>
      <c r="X55" s="89">
        <v>0.241977834340863</v>
      </c>
      <c r="Y55" s="89">
        <f t="shared" si="9"/>
        <v>18.1380675029639</v>
      </c>
      <c r="Z55" s="89">
        <v>2.16694667935371</v>
      </c>
      <c r="AA55" s="89">
        <v>62.8900289535522</v>
      </c>
      <c r="AB55" s="89">
        <v>40.7953262329102</v>
      </c>
      <c r="AC55" s="89">
        <v>0.720661208033562</v>
      </c>
      <c r="AD55" s="89">
        <v>49.2391014099121</v>
      </c>
      <c r="AE55" s="89">
        <v>71.6525316238403</v>
      </c>
      <c r="AF55" s="89">
        <v>65.3155946731567</v>
      </c>
      <c r="AG55" s="89">
        <f t="shared" si="10"/>
        <v>36.158481360314</v>
      </c>
    </row>
    <row r="56" spans="1:33">
      <c r="A56" s="83">
        <v>520000</v>
      </c>
      <c r="B56" s="84" t="s">
        <v>199</v>
      </c>
      <c r="C56" s="84">
        <v>2009</v>
      </c>
      <c r="D56" s="87">
        <v>1372.2654</v>
      </c>
      <c r="E56" s="87">
        <v>256.7212</v>
      </c>
      <c r="F56" s="87">
        <v>102.8383</v>
      </c>
      <c r="G56" s="87">
        <v>150.044</v>
      </c>
      <c r="H56" s="86">
        <v>14.27</v>
      </c>
      <c r="I56" s="87">
        <v>55.3084</v>
      </c>
      <c r="J56" s="87">
        <v>196.7801</v>
      </c>
      <c r="K56" s="86">
        <v>226</v>
      </c>
      <c r="L56" s="86">
        <v>3798</v>
      </c>
      <c r="M56" s="89">
        <f t="shared" si="0"/>
        <v>0.361312638230648</v>
      </c>
      <c r="N56" s="89">
        <v>0.986163386778065</v>
      </c>
      <c r="O56" s="89">
        <f t="shared" si="1"/>
        <v>0.366382125999533</v>
      </c>
      <c r="P56" s="89">
        <f t="shared" si="2"/>
        <v>0.187078388772318</v>
      </c>
      <c r="Q56" s="89">
        <f t="shared" si="3"/>
        <v>0.0749405326404061</v>
      </c>
      <c r="R56" s="89">
        <f t="shared" si="4"/>
        <v>0.109340365209237</v>
      </c>
      <c r="S56" s="89">
        <f t="shared" si="5"/>
        <v>0.0103988630770695</v>
      </c>
      <c r="T56" s="89">
        <f t="shared" si="6"/>
        <v>0.040304448396061</v>
      </c>
      <c r="U56" s="89">
        <f t="shared" si="7"/>
        <v>0.143397989922358</v>
      </c>
      <c r="V56" s="89">
        <f t="shared" si="8"/>
        <v>0.164691174170827</v>
      </c>
      <c r="W56" s="90">
        <v>1.37389618644068</v>
      </c>
      <c r="X56" s="89">
        <v>0.241977834340863</v>
      </c>
      <c r="Y56" s="89">
        <f t="shared" si="9"/>
        <v>10.9905711333232</v>
      </c>
      <c r="Z56" s="89">
        <v>67.1892404556274</v>
      </c>
      <c r="AA56" s="89">
        <v>102.588453292847</v>
      </c>
      <c r="AB56" s="89">
        <v>29.3598580360413</v>
      </c>
      <c r="AC56" s="89">
        <v>5.60105979442596</v>
      </c>
      <c r="AD56" s="89">
        <v>67.9125738143921</v>
      </c>
      <c r="AE56" s="89">
        <v>41.5785598754883</v>
      </c>
      <c r="AF56" s="89">
        <v>75.8140802383423</v>
      </c>
      <c r="AG56" s="89">
        <f t="shared" si="10"/>
        <v>49.6913814648048</v>
      </c>
    </row>
    <row r="57" spans="1:33">
      <c r="A57" s="83">
        <v>530000</v>
      </c>
      <c r="B57" s="84" t="s">
        <v>200</v>
      </c>
      <c r="C57" s="84">
        <v>2009</v>
      </c>
      <c r="D57" s="87">
        <v>1952.3395</v>
      </c>
      <c r="E57" s="87">
        <v>308.1797</v>
      </c>
      <c r="F57" s="87">
        <v>151.2854</v>
      </c>
      <c r="G57" s="87">
        <v>304.0988</v>
      </c>
      <c r="H57" s="86">
        <v>18.99</v>
      </c>
      <c r="I57" s="87">
        <v>82.1579</v>
      </c>
      <c r="J57" s="87">
        <v>237.2188</v>
      </c>
      <c r="K57" s="86">
        <v>446</v>
      </c>
      <c r="L57" s="86">
        <v>4571</v>
      </c>
      <c r="M57" s="89">
        <f t="shared" si="0"/>
        <v>0.427114307591337</v>
      </c>
      <c r="N57" s="89">
        <v>0.96691413002634</v>
      </c>
      <c r="O57" s="89">
        <f t="shared" si="1"/>
        <v>0.441729305972291</v>
      </c>
      <c r="P57" s="89">
        <f t="shared" si="2"/>
        <v>0.157851490481036</v>
      </c>
      <c r="Q57" s="89">
        <f t="shared" si="3"/>
        <v>0.0774892891323461</v>
      </c>
      <c r="R57" s="89">
        <f t="shared" si="4"/>
        <v>0.155761229028046</v>
      </c>
      <c r="S57" s="89">
        <f t="shared" si="5"/>
        <v>0.00972679188225204</v>
      </c>
      <c r="T57" s="89">
        <f t="shared" si="6"/>
        <v>0.0420817690775605</v>
      </c>
      <c r="U57" s="89">
        <f t="shared" si="7"/>
        <v>0.121504891951425</v>
      </c>
      <c r="V57" s="89">
        <f t="shared" si="8"/>
        <v>0.228443874643729</v>
      </c>
      <c r="W57" s="90">
        <v>1.37389618644068</v>
      </c>
      <c r="X57" s="89">
        <v>0.241977834340863</v>
      </c>
      <c r="Y57" s="89">
        <f t="shared" si="9"/>
        <v>17.6471625591077</v>
      </c>
      <c r="Z57" s="89">
        <v>36.2146091461182</v>
      </c>
      <c r="AA57" s="89">
        <v>109.855842590332</v>
      </c>
      <c r="AB57" s="89">
        <v>59.4715356826782</v>
      </c>
      <c r="AC57" s="89">
        <v>4.24723148345947</v>
      </c>
      <c r="AD57" s="89">
        <v>71.8522977828979</v>
      </c>
      <c r="AE57" s="89">
        <v>60.7358264923096</v>
      </c>
      <c r="AF57" s="89">
        <v>64.3392658233643</v>
      </c>
      <c r="AG57" s="89">
        <f t="shared" si="10"/>
        <v>51.50461599876</v>
      </c>
    </row>
    <row r="58" spans="1:33">
      <c r="A58" s="83">
        <v>540000</v>
      </c>
      <c r="B58" s="84" t="s">
        <v>201</v>
      </c>
      <c r="C58" s="84">
        <v>2009</v>
      </c>
      <c r="D58" s="87">
        <v>470.1322</v>
      </c>
      <c r="E58" s="87">
        <v>61.0441</v>
      </c>
      <c r="F58" s="87">
        <v>22.0868</v>
      </c>
      <c r="G58" s="87">
        <v>33.3493</v>
      </c>
      <c r="H58" s="86">
        <v>2.69</v>
      </c>
      <c r="I58" s="87">
        <v>9.7535</v>
      </c>
      <c r="J58" s="87">
        <v>85.7249</v>
      </c>
      <c r="K58" s="86">
        <v>232.6</v>
      </c>
      <c r="L58" s="86">
        <v>290</v>
      </c>
      <c r="M58" s="89">
        <f t="shared" si="0"/>
        <v>1.62114551724138</v>
      </c>
      <c r="N58" s="89">
        <v>0.99447648257796</v>
      </c>
      <c r="O58" s="89">
        <f t="shared" si="1"/>
        <v>1.63014967738495</v>
      </c>
      <c r="P58" s="89">
        <f t="shared" si="2"/>
        <v>0.12984454159915</v>
      </c>
      <c r="Q58" s="89">
        <f t="shared" si="3"/>
        <v>0.0469799771213288</v>
      </c>
      <c r="R58" s="89">
        <f t="shared" si="4"/>
        <v>0.0709360048088601</v>
      </c>
      <c r="S58" s="89">
        <f t="shared" si="5"/>
        <v>0.00572179484834266</v>
      </c>
      <c r="T58" s="89">
        <f t="shared" si="6"/>
        <v>0.0207462922131264</v>
      </c>
      <c r="U58" s="89">
        <f t="shared" si="7"/>
        <v>0.182342115685758</v>
      </c>
      <c r="V58" s="89">
        <f t="shared" si="8"/>
        <v>0.494754454172677</v>
      </c>
      <c r="W58" s="90">
        <v>1.37389618644068</v>
      </c>
      <c r="X58" s="89">
        <v>0.241977834340863</v>
      </c>
      <c r="Y58" s="89">
        <f t="shared" si="9"/>
        <v>122.638867058644</v>
      </c>
      <c r="Z58" s="89">
        <v>6.53287827968598</v>
      </c>
      <c r="AA58" s="89">
        <v>22.8632569313049</v>
      </c>
      <c r="AB58" s="89">
        <v>4.44822013378143</v>
      </c>
      <c r="AC58" s="89">
        <v>-3.820481300354</v>
      </c>
      <c r="AD58" s="89">
        <v>24.5587134361267</v>
      </c>
      <c r="AE58" s="89">
        <v>7.50101864337921</v>
      </c>
      <c r="AF58" s="89">
        <v>16.4061629772186</v>
      </c>
      <c r="AG58" s="89">
        <f t="shared" si="10"/>
        <v>33.8465570823926</v>
      </c>
    </row>
    <row r="59" spans="1:33">
      <c r="A59" s="83">
        <v>610000</v>
      </c>
      <c r="B59" s="84" t="s">
        <v>202</v>
      </c>
      <c r="C59" s="84">
        <v>2009</v>
      </c>
      <c r="D59" s="87">
        <v>1841.6388</v>
      </c>
      <c r="E59" s="87">
        <v>310.9646</v>
      </c>
      <c r="F59" s="87">
        <v>125.8329</v>
      </c>
      <c r="G59" s="87">
        <v>287.0973</v>
      </c>
      <c r="H59" s="86">
        <v>20.84</v>
      </c>
      <c r="I59" s="87">
        <v>79.5011</v>
      </c>
      <c r="J59" s="87">
        <v>261.5479</v>
      </c>
      <c r="K59" s="86">
        <v>708.9</v>
      </c>
      <c r="L59" s="86">
        <v>3772</v>
      </c>
      <c r="M59" s="89">
        <f t="shared" si="0"/>
        <v>0.48823934252386</v>
      </c>
      <c r="N59" s="89">
        <v>0.983204141880009</v>
      </c>
      <c r="O59" s="89">
        <f t="shared" si="1"/>
        <v>0.496579826840727</v>
      </c>
      <c r="P59" s="89">
        <f t="shared" si="2"/>
        <v>0.168852111499823</v>
      </c>
      <c r="Q59" s="89">
        <f t="shared" si="3"/>
        <v>0.068326590425875</v>
      </c>
      <c r="R59" s="89">
        <f t="shared" si="4"/>
        <v>0.155892295492471</v>
      </c>
      <c r="S59" s="89">
        <f t="shared" si="5"/>
        <v>0.0113160083291034</v>
      </c>
      <c r="T59" s="89">
        <f t="shared" si="6"/>
        <v>0.0431686712942842</v>
      </c>
      <c r="U59" s="89">
        <f t="shared" si="7"/>
        <v>0.142019108198633</v>
      </c>
      <c r="V59" s="89">
        <f t="shared" si="8"/>
        <v>0.38492890136763</v>
      </c>
      <c r="W59" s="90">
        <v>1.37389618644068</v>
      </c>
      <c r="X59" s="89">
        <v>0.241977834340863</v>
      </c>
      <c r="Y59" s="89">
        <f t="shared" si="9"/>
        <v>22.4929644463801</v>
      </c>
      <c r="Z59" s="89">
        <v>47.8730535507202</v>
      </c>
      <c r="AA59" s="89">
        <v>83.7298202514648</v>
      </c>
      <c r="AB59" s="89">
        <v>59.5565509796143</v>
      </c>
      <c r="AC59" s="89">
        <v>7.44856774806976</v>
      </c>
      <c r="AD59" s="89">
        <v>74.2615938186646</v>
      </c>
      <c r="AE59" s="89">
        <v>42.7851343154907</v>
      </c>
      <c r="AF59" s="89">
        <v>36.1736059188843</v>
      </c>
      <c r="AG59" s="89">
        <f t="shared" si="10"/>
        <v>46.2615692376761</v>
      </c>
    </row>
    <row r="60" spans="1:33">
      <c r="A60" s="83">
        <v>620000</v>
      </c>
      <c r="B60" s="84" t="s">
        <v>203</v>
      </c>
      <c r="C60" s="84">
        <v>2009</v>
      </c>
      <c r="D60" s="87">
        <v>1246.2817</v>
      </c>
      <c r="E60" s="87">
        <v>206.3573</v>
      </c>
      <c r="F60" s="87">
        <v>88.3735</v>
      </c>
      <c r="G60" s="87">
        <v>199.7489</v>
      </c>
      <c r="H60" s="86">
        <v>10.18</v>
      </c>
      <c r="I60" s="87">
        <v>53.1503</v>
      </c>
      <c r="J60" s="87">
        <v>150.0716</v>
      </c>
      <c r="K60" s="86">
        <v>331.5</v>
      </c>
      <c r="L60" s="86">
        <v>2635</v>
      </c>
      <c r="M60" s="89">
        <f t="shared" si="0"/>
        <v>0.472972182163188</v>
      </c>
      <c r="N60" s="89">
        <v>0.9698132305352</v>
      </c>
      <c r="O60" s="89">
        <f t="shared" si="1"/>
        <v>0.487694091265567</v>
      </c>
      <c r="P60" s="89">
        <f t="shared" si="2"/>
        <v>0.165578376060565</v>
      </c>
      <c r="Q60" s="89">
        <f t="shared" si="3"/>
        <v>0.0709097309219898</v>
      </c>
      <c r="R60" s="89">
        <f t="shared" si="4"/>
        <v>0.160275883052764</v>
      </c>
      <c r="S60" s="89">
        <f t="shared" si="5"/>
        <v>0.0081682977452048</v>
      </c>
      <c r="T60" s="89">
        <f t="shared" si="6"/>
        <v>0.0426470997688564</v>
      </c>
      <c r="U60" s="89">
        <f t="shared" si="7"/>
        <v>0.120415472681658</v>
      </c>
      <c r="V60" s="89">
        <f t="shared" si="8"/>
        <v>0.265991228146895</v>
      </c>
      <c r="W60" s="90">
        <v>1.37389618644068</v>
      </c>
      <c r="X60" s="89">
        <v>0.241977834340863</v>
      </c>
      <c r="Y60" s="89">
        <f t="shared" si="9"/>
        <v>21.7079488523953</v>
      </c>
      <c r="Z60" s="89">
        <v>44.4035530090332</v>
      </c>
      <c r="AA60" s="89">
        <v>91.0952472686768</v>
      </c>
      <c r="AB60" s="89">
        <v>62.4000406265259</v>
      </c>
      <c r="AC60" s="89">
        <v>1.10778272151947</v>
      </c>
      <c r="AD60" s="89">
        <v>73.1054449081421</v>
      </c>
      <c r="AE60" s="89">
        <v>61.6891098022461</v>
      </c>
      <c r="AF60" s="89">
        <v>57.5811386108398</v>
      </c>
      <c r="AG60" s="89">
        <f t="shared" si="10"/>
        <v>50.2547614790629</v>
      </c>
    </row>
    <row r="61" spans="1:33">
      <c r="A61" s="83">
        <v>630000</v>
      </c>
      <c r="B61" s="84" t="s">
        <v>204</v>
      </c>
      <c r="C61" s="84">
        <v>2009</v>
      </c>
      <c r="D61" s="87">
        <v>486.7457</v>
      </c>
      <c r="E61" s="87">
        <v>61.8159</v>
      </c>
      <c r="F61" s="87">
        <v>32.483</v>
      </c>
      <c r="G61" s="87">
        <v>94.1401</v>
      </c>
      <c r="H61" s="86">
        <v>4.78</v>
      </c>
      <c r="I61" s="87">
        <v>28.9845</v>
      </c>
      <c r="J61" s="87">
        <v>54.8781</v>
      </c>
      <c r="K61" s="86">
        <v>90.6</v>
      </c>
      <c r="L61" s="86">
        <v>557</v>
      </c>
      <c r="M61" s="89">
        <f t="shared" si="0"/>
        <v>0.873870197486535</v>
      </c>
      <c r="N61" s="89">
        <v>0.964127866465201</v>
      </c>
      <c r="O61" s="89">
        <f t="shared" si="1"/>
        <v>0.906384130032898</v>
      </c>
      <c r="P61" s="89">
        <f t="shared" si="2"/>
        <v>0.126998348418897</v>
      </c>
      <c r="Q61" s="89">
        <f t="shared" si="3"/>
        <v>0.0667350528212165</v>
      </c>
      <c r="R61" s="89">
        <f t="shared" si="4"/>
        <v>0.193407152852095</v>
      </c>
      <c r="S61" s="89">
        <f t="shared" si="5"/>
        <v>0.00982032301466659</v>
      </c>
      <c r="T61" s="89">
        <f t="shared" si="6"/>
        <v>0.0595475214264862</v>
      </c>
      <c r="U61" s="89">
        <f t="shared" si="7"/>
        <v>0.112744909713635</v>
      </c>
      <c r="V61" s="89">
        <f t="shared" si="8"/>
        <v>0.186134155884685</v>
      </c>
      <c r="W61" s="90">
        <v>1.37389618644068</v>
      </c>
      <c r="X61" s="89">
        <v>0.241977834340863</v>
      </c>
      <c r="Y61" s="89">
        <f t="shared" si="9"/>
        <v>58.6973693340599</v>
      </c>
      <c r="Z61" s="89">
        <v>3.516486287117</v>
      </c>
      <c r="AA61" s="89">
        <v>79.1917991638184</v>
      </c>
      <c r="AB61" s="89">
        <v>83.8912010192871</v>
      </c>
      <c r="AC61" s="89">
        <v>4.43564176559448</v>
      </c>
      <c r="AD61" s="89">
        <v>110.568008422852</v>
      </c>
      <c r="AE61" s="89">
        <v>68.4011363983154</v>
      </c>
      <c r="AF61" s="89">
        <v>71.9545698165894</v>
      </c>
      <c r="AG61" s="89">
        <f t="shared" si="10"/>
        <v>58.0707724267161</v>
      </c>
    </row>
    <row r="62" spans="1:33">
      <c r="A62" s="83">
        <v>640000</v>
      </c>
      <c r="B62" s="84" t="s">
        <v>205</v>
      </c>
      <c r="C62" s="84">
        <v>2009</v>
      </c>
      <c r="D62" s="87">
        <v>432.3624</v>
      </c>
      <c r="E62" s="87">
        <v>63.5025</v>
      </c>
      <c r="F62" s="87">
        <v>22.9169</v>
      </c>
      <c r="G62" s="87">
        <v>47.6765</v>
      </c>
      <c r="H62" s="86">
        <v>4.4</v>
      </c>
      <c r="I62" s="87">
        <v>22.5874</v>
      </c>
      <c r="J62" s="87">
        <v>46.9657</v>
      </c>
      <c r="K62" s="86">
        <v>57.2</v>
      </c>
      <c r="L62" s="86">
        <v>625</v>
      </c>
      <c r="M62" s="89">
        <f t="shared" si="0"/>
        <v>0.69177984</v>
      </c>
      <c r="N62" s="89">
        <v>1.00454541378711</v>
      </c>
      <c r="O62" s="89">
        <f t="shared" si="1"/>
        <v>0.688649642420852</v>
      </c>
      <c r="P62" s="89">
        <f t="shared" si="2"/>
        <v>0.14687331738375</v>
      </c>
      <c r="Q62" s="89">
        <f t="shared" si="3"/>
        <v>0.0530039152340722</v>
      </c>
      <c r="R62" s="89">
        <f t="shared" si="4"/>
        <v>0.110269764438351</v>
      </c>
      <c r="S62" s="89">
        <f t="shared" si="5"/>
        <v>0.0101766481081611</v>
      </c>
      <c r="T62" s="89">
        <f t="shared" si="6"/>
        <v>0.0522418230632451</v>
      </c>
      <c r="U62" s="89">
        <f t="shared" si="7"/>
        <v>0.108625773193969</v>
      </c>
      <c r="V62" s="89">
        <f t="shared" si="8"/>
        <v>0.132296425406095</v>
      </c>
      <c r="W62" s="90">
        <v>1.37389618644068</v>
      </c>
      <c r="X62" s="89">
        <v>0.241977834340863</v>
      </c>
      <c r="Y62" s="89">
        <f t="shared" si="9"/>
        <v>39.4614865331382</v>
      </c>
      <c r="Z62" s="89">
        <v>24.5799541473389</v>
      </c>
      <c r="AA62" s="89">
        <v>40.0395822525024</v>
      </c>
      <c r="AB62" s="89">
        <v>29.962728023529</v>
      </c>
      <c r="AC62" s="89">
        <v>5.15342712402344</v>
      </c>
      <c r="AD62" s="89">
        <v>94.373722076416</v>
      </c>
      <c r="AE62" s="89">
        <v>72.0055294036865</v>
      </c>
      <c r="AF62" s="89">
        <v>81.6447925567627</v>
      </c>
      <c r="AG62" s="89">
        <f t="shared" si="10"/>
        <v>45.8992476850456</v>
      </c>
    </row>
    <row r="63" spans="1:33">
      <c r="A63" s="83">
        <v>650000</v>
      </c>
      <c r="B63" s="84" t="s">
        <v>206</v>
      </c>
      <c r="C63" s="84">
        <v>2009</v>
      </c>
      <c r="D63" s="87">
        <v>1346.9125</v>
      </c>
      <c r="E63" s="87">
        <v>240.146</v>
      </c>
      <c r="F63" s="87">
        <v>84.938</v>
      </c>
      <c r="G63" s="87">
        <v>177.4879</v>
      </c>
      <c r="H63" s="86">
        <v>16.14</v>
      </c>
      <c r="I63" s="87">
        <v>36.4226</v>
      </c>
      <c r="J63" s="87">
        <v>195.6383</v>
      </c>
      <c r="K63" s="86">
        <v>459.6</v>
      </c>
      <c r="L63" s="86">
        <v>2159</v>
      </c>
      <c r="M63" s="89">
        <f t="shared" si="0"/>
        <v>0.623859425660028</v>
      </c>
      <c r="N63" s="89">
        <v>0.945821030404748</v>
      </c>
      <c r="O63" s="89">
        <f t="shared" si="1"/>
        <v>0.659595637657853</v>
      </c>
      <c r="P63" s="89">
        <f t="shared" si="2"/>
        <v>0.178293690198881</v>
      </c>
      <c r="Q63" s="89">
        <f t="shared" si="3"/>
        <v>0.0630612604753464</v>
      </c>
      <c r="R63" s="89">
        <f t="shared" si="4"/>
        <v>0.131773890286117</v>
      </c>
      <c r="S63" s="89">
        <f t="shared" si="5"/>
        <v>0.0119829610312474</v>
      </c>
      <c r="T63" s="89">
        <f t="shared" si="6"/>
        <v>0.0270415487271816</v>
      </c>
      <c r="U63" s="89">
        <f t="shared" si="7"/>
        <v>0.145249450131319</v>
      </c>
      <c r="V63" s="89">
        <f t="shared" si="8"/>
        <v>0.341224838287565</v>
      </c>
      <c r="W63" s="90">
        <v>1.37389618644068</v>
      </c>
      <c r="X63" s="89">
        <v>0.241977834340863</v>
      </c>
      <c r="Y63" s="89">
        <f t="shared" si="9"/>
        <v>36.8946932031157</v>
      </c>
      <c r="Z63" s="89">
        <v>57.8792285919189</v>
      </c>
      <c r="AA63" s="89">
        <v>68.7165498733521</v>
      </c>
      <c r="AB63" s="89">
        <v>43.9117431640625</v>
      </c>
      <c r="AC63" s="89">
        <v>8.79208505153656</v>
      </c>
      <c r="AD63" s="89">
        <v>38.51318359375</v>
      </c>
      <c r="AE63" s="89">
        <v>39.9584650993347</v>
      </c>
      <c r="AF63" s="89">
        <v>44.0398788452148</v>
      </c>
      <c r="AG63" s="89">
        <f t="shared" si="10"/>
        <v>43.8898409858036</v>
      </c>
    </row>
    <row r="64" spans="1:33">
      <c r="A64" s="83">
        <v>110000</v>
      </c>
      <c r="B64" s="84" t="s">
        <v>176</v>
      </c>
      <c r="C64" s="84">
        <v>2010</v>
      </c>
      <c r="D64" s="87">
        <v>2717.317</v>
      </c>
      <c r="E64" s="87">
        <v>450.2155</v>
      </c>
      <c r="F64" s="87">
        <v>186.8247</v>
      </c>
      <c r="G64" s="87">
        <v>275.8992</v>
      </c>
      <c r="H64" s="86">
        <v>178.92</v>
      </c>
      <c r="I64" s="87">
        <v>60.8541</v>
      </c>
      <c r="J64" s="87">
        <v>239.5705</v>
      </c>
      <c r="K64" s="86">
        <v>88.2</v>
      </c>
      <c r="L64" s="86">
        <v>1962</v>
      </c>
      <c r="M64" s="89">
        <f t="shared" si="0"/>
        <v>1.38497298674822</v>
      </c>
      <c r="N64" s="89">
        <v>1.04464953507245</v>
      </c>
      <c r="O64" s="89">
        <f t="shared" si="1"/>
        <v>1.32577763187552</v>
      </c>
      <c r="P64" s="89">
        <f t="shared" si="2"/>
        <v>0.165683834458769</v>
      </c>
      <c r="Q64" s="89">
        <f t="shared" si="3"/>
        <v>0.0687533695921381</v>
      </c>
      <c r="R64" s="89">
        <f t="shared" si="4"/>
        <v>0.101533681936999</v>
      </c>
      <c r="S64" s="89">
        <f t="shared" si="5"/>
        <v>0.0658443604481921</v>
      </c>
      <c r="T64" s="89">
        <f t="shared" si="6"/>
        <v>0.0223949211667244</v>
      </c>
      <c r="U64" s="89">
        <f t="shared" si="7"/>
        <v>0.0881643547661167</v>
      </c>
      <c r="V64" s="89">
        <f t="shared" si="8"/>
        <v>0.0324584875448834</v>
      </c>
      <c r="W64" s="90">
        <v>1.37389618644068</v>
      </c>
      <c r="X64" s="89">
        <v>0.241977834340863</v>
      </c>
      <c r="Y64" s="89">
        <f t="shared" si="9"/>
        <v>95.7489376794806</v>
      </c>
      <c r="Z64" s="89">
        <v>44.5153188705444</v>
      </c>
      <c r="AA64" s="89">
        <v>84.9467182159424</v>
      </c>
      <c r="AB64" s="89">
        <v>24.2959213256836</v>
      </c>
      <c r="AC64" s="89">
        <v>117.291116714478</v>
      </c>
      <c r="AD64" s="89">
        <v>28.2131695747376</v>
      </c>
      <c r="AE64" s="89">
        <v>89.9100208282471</v>
      </c>
      <c r="AF64" s="89">
        <v>99.6145725250244</v>
      </c>
      <c r="AG64" s="89">
        <f t="shared" si="10"/>
        <v>74.5015731956862</v>
      </c>
    </row>
    <row r="65" spans="1:33">
      <c r="A65" s="83">
        <v>120000</v>
      </c>
      <c r="B65" s="84" t="s">
        <v>177</v>
      </c>
      <c r="C65" s="84">
        <v>2010</v>
      </c>
      <c r="D65" s="87">
        <v>1376.84</v>
      </c>
      <c r="E65" s="87">
        <v>229.5648</v>
      </c>
      <c r="F65" s="87">
        <v>70.0719</v>
      </c>
      <c r="G65" s="87">
        <v>137.7424</v>
      </c>
      <c r="H65" s="86">
        <v>43.25</v>
      </c>
      <c r="I65" s="87">
        <v>27.099</v>
      </c>
      <c r="J65" s="87">
        <v>98.0718</v>
      </c>
      <c r="K65" s="86">
        <v>50.6</v>
      </c>
      <c r="L65" s="86">
        <v>1299</v>
      </c>
      <c r="M65" s="89">
        <f t="shared" si="0"/>
        <v>1.05992301770593</v>
      </c>
      <c r="N65" s="89">
        <v>1.00378717424025</v>
      </c>
      <c r="O65" s="89">
        <f t="shared" si="1"/>
        <v>1.05592404934658</v>
      </c>
      <c r="P65" s="89">
        <f t="shared" si="2"/>
        <v>0.166733098980274</v>
      </c>
      <c r="Q65" s="89">
        <f t="shared" si="3"/>
        <v>0.0508932773597513</v>
      </c>
      <c r="R65" s="89">
        <f t="shared" si="4"/>
        <v>0.100042415966997</v>
      </c>
      <c r="S65" s="89">
        <f t="shared" si="5"/>
        <v>0.0314125098050609</v>
      </c>
      <c r="T65" s="89">
        <f t="shared" si="6"/>
        <v>0.0196820255076843</v>
      </c>
      <c r="U65" s="89">
        <f t="shared" si="7"/>
        <v>0.071229627262427</v>
      </c>
      <c r="V65" s="89">
        <f t="shared" si="8"/>
        <v>0.0367508207199094</v>
      </c>
      <c r="W65" s="90">
        <v>1.37389618644068</v>
      </c>
      <c r="X65" s="89">
        <v>0.241977834340863</v>
      </c>
      <c r="Y65" s="89">
        <f t="shared" si="9"/>
        <v>71.9085624414314</v>
      </c>
      <c r="Z65" s="89">
        <v>45.627326965332</v>
      </c>
      <c r="AA65" s="89">
        <v>34.0214252471924</v>
      </c>
      <c r="AB65" s="89">
        <v>23.3285856246948</v>
      </c>
      <c r="AC65" s="89">
        <v>47.9311943054199</v>
      </c>
      <c r="AD65" s="89">
        <v>22.199592590332</v>
      </c>
      <c r="AE65" s="89">
        <v>104.728536605835</v>
      </c>
      <c r="AF65" s="89">
        <v>98.8420009613037</v>
      </c>
      <c r="AG65" s="89">
        <f t="shared" si="10"/>
        <v>56.0320163289235</v>
      </c>
    </row>
    <row r="66" spans="1:33">
      <c r="A66" s="83">
        <v>130000</v>
      </c>
      <c r="B66" s="84" t="s">
        <v>178</v>
      </c>
      <c r="C66" s="84">
        <v>2010</v>
      </c>
      <c r="D66" s="87">
        <v>2820.244</v>
      </c>
      <c r="E66" s="87">
        <v>514.2968</v>
      </c>
      <c r="F66" s="87">
        <v>235.4805</v>
      </c>
      <c r="G66" s="87">
        <v>358.7752</v>
      </c>
      <c r="H66" s="86">
        <v>29.65</v>
      </c>
      <c r="I66" s="87">
        <v>115.1556</v>
      </c>
      <c r="J66" s="87">
        <v>358.1314</v>
      </c>
      <c r="K66" s="86">
        <v>364.5</v>
      </c>
      <c r="L66" s="86">
        <v>7194</v>
      </c>
      <c r="M66" s="89">
        <f t="shared" ref="M66:M129" si="11">D66/L66</f>
        <v>0.392027244926328</v>
      </c>
      <c r="N66" s="89">
        <v>1.03199511577279</v>
      </c>
      <c r="O66" s="89">
        <f t="shared" ref="O66:O129" si="12">M66/N66</f>
        <v>0.379873159218167</v>
      </c>
      <c r="P66" s="89">
        <f t="shared" ref="P66:P129" si="13">E66/D66</f>
        <v>0.182358973195227</v>
      </c>
      <c r="Q66" s="89">
        <f t="shared" ref="Q66:Q129" si="14">F66/D66</f>
        <v>0.0834964988844937</v>
      </c>
      <c r="R66" s="89">
        <f t="shared" ref="R66:R129" si="15">G66/D66</f>
        <v>0.1272142410373</v>
      </c>
      <c r="S66" s="89">
        <f t="shared" ref="S66:S129" si="16">H66/D66</f>
        <v>0.0105132747379305</v>
      </c>
      <c r="T66" s="89">
        <f t="shared" ref="T66:T129" si="17">I66/D66</f>
        <v>0.0408317861858761</v>
      </c>
      <c r="U66" s="89">
        <f t="shared" ref="U66:U129" si="18">J66/D66</f>
        <v>0.126985962916684</v>
      </c>
      <c r="V66" s="89">
        <f t="shared" ref="V66:V129" si="19">K66/D66</f>
        <v>0.129244136322956</v>
      </c>
      <c r="W66" s="90">
        <v>1.37389618644068</v>
      </c>
      <c r="X66" s="89">
        <v>0.241977834340863</v>
      </c>
      <c r="Y66" s="89">
        <f t="shared" ref="Y66:Y129" si="20">(O66-X66)/(W66-X66)*100</f>
        <v>12.182444486521</v>
      </c>
      <c r="Z66" s="89">
        <v>62.1876096725464</v>
      </c>
      <c r="AA66" s="89">
        <v>126.98447227478</v>
      </c>
      <c r="AB66" s="89">
        <v>40.9540462493896</v>
      </c>
      <c r="AC66" s="89">
        <v>5.83153188228607</v>
      </c>
      <c r="AD66" s="89">
        <v>69.081506729126</v>
      </c>
      <c r="AE66" s="89">
        <v>55.9396886825562</v>
      </c>
      <c r="AF66" s="89">
        <v>82.1941757202148</v>
      </c>
      <c r="AG66" s="89">
        <f t="shared" ref="AG66:AG129" si="21">0.2*Y66+0.15*(Z66+AA66)+0.1*(AB66+AC66+AD66+AE66+AF66)</f>
        <v>56.2123961157604</v>
      </c>
    </row>
    <row r="67" spans="1:33">
      <c r="A67" s="83">
        <v>140000</v>
      </c>
      <c r="B67" s="84" t="s">
        <v>179</v>
      </c>
      <c r="C67" s="84">
        <v>2010</v>
      </c>
      <c r="D67" s="87">
        <v>1931.364</v>
      </c>
      <c r="E67" s="87">
        <v>328.5846</v>
      </c>
      <c r="F67" s="87">
        <v>113.8608</v>
      </c>
      <c r="G67" s="87">
        <v>274.4625</v>
      </c>
      <c r="H67" s="86">
        <v>20.12</v>
      </c>
      <c r="I67" s="87">
        <v>82.3735</v>
      </c>
      <c r="J67" s="87">
        <v>215.8294</v>
      </c>
      <c r="K67" s="86">
        <v>446.7</v>
      </c>
      <c r="L67" s="86">
        <v>3574</v>
      </c>
      <c r="M67" s="89">
        <f t="shared" si="11"/>
        <v>0.540392837157247</v>
      </c>
      <c r="N67" s="89">
        <v>1.04767362223099</v>
      </c>
      <c r="O67" s="89">
        <f t="shared" si="12"/>
        <v>0.515802656180745</v>
      </c>
      <c r="P67" s="89">
        <f t="shared" si="13"/>
        <v>0.170130850528435</v>
      </c>
      <c r="Q67" s="89">
        <f t="shared" si="14"/>
        <v>0.0589535685660497</v>
      </c>
      <c r="R67" s="89">
        <f t="shared" si="15"/>
        <v>0.142108116336434</v>
      </c>
      <c r="S67" s="89">
        <f t="shared" si="16"/>
        <v>0.0104175080409493</v>
      </c>
      <c r="T67" s="89">
        <f t="shared" si="17"/>
        <v>0.0426504273663587</v>
      </c>
      <c r="U67" s="89">
        <f t="shared" si="18"/>
        <v>0.111749727135848</v>
      </c>
      <c r="V67" s="89">
        <f t="shared" si="19"/>
        <v>0.23128731818549</v>
      </c>
      <c r="W67" s="90">
        <v>1.37389618644068</v>
      </c>
      <c r="X67" s="89">
        <v>0.241977834340863</v>
      </c>
      <c r="Y67" s="89">
        <f t="shared" si="20"/>
        <v>24.1912167367823</v>
      </c>
      <c r="Z67" s="89">
        <v>49.2282581329346</v>
      </c>
      <c r="AA67" s="89">
        <v>57.0040988922119</v>
      </c>
      <c r="AB67" s="89">
        <v>50.6152105331421</v>
      </c>
      <c r="AC67" s="89">
        <v>5.63861846923828</v>
      </c>
      <c r="AD67" s="89">
        <v>73.1128215789795</v>
      </c>
      <c r="AE67" s="89">
        <v>69.2719554901123</v>
      </c>
      <c r="AF67" s="89">
        <v>63.8274765014648</v>
      </c>
      <c r="AG67" s="89">
        <f t="shared" si="21"/>
        <v>47.0197051584221</v>
      </c>
    </row>
    <row r="68" spans="1:33">
      <c r="A68" s="83">
        <v>150000</v>
      </c>
      <c r="B68" s="84" t="s">
        <v>180</v>
      </c>
      <c r="C68" s="84">
        <v>2010</v>
      </c>
      <c r="D68" s="87">
        <v>2273.505</v>
      </c>
      <c r="E68" s="87">
        <v>322.1072</v>
      </c>
      <c r="F68" s="87">
        <v>120.7166</v>
      </c>
      <c r="G68" s="87">
        <v>292.435</v>
      </c>
      <c r="H68" s="86">
        <v>21.39</v>
      </c>
      <c r="I68" s="87">
        <v>107.9897</v>
      </c>
      <c r="J68" s="87">
        <v>254.5346</v>
      </c>
      <c r="K68" s="86">
        <v>364.4</v>
      </c>
      <c r="L68" s="86">
        <v>2472</v>
      </c>
      <c r="M68" s="89">
        <f t="shared" si="11"/>
        <v>0.919702669902913</v>
      </c>
      <c r="N68" s="89">
        <v>1.02189953197728</v>
      </c>
      <c r="O68" s="89">
        <f t="shared" si="12"/>
        <v>0.899993239182108</v>
      </c>
      <c r="P68" s="89">
        <f t="shared" si="13"/>
        <v>0.141678685553803</v>
      </c>
      <c r="Q68" s="89">
        <f t="shared" si="14"/>
        <v>0.0530971341606902</v>
      </c>
      <c r="R68" s="89">
        <f t="shared" si="15"/>
        <v>0.128627383709295</v>
      </c>
      <c r="S68" s="89">
        <f t="shared" si="16"/>
        <v>0.00940838045220925</v>
      </c>
      <c r="T68" s="89">
        <f t="shared" si="17"/>
        <v>0.0474992137690482</v>
      </c>
      <c r="U68" s="89">
        <f t="shared" si="18"/>
        <v>0.111956912344596</v>
      </c>
      <c r="V68" s="89">
        <f t="shared" si="19"/>
        <v>0.160281151789857</v>
      </c>
      <c r="W68" s="90">
        <v>1.37389618644068</v>
      </c>
      <c r="X68" s="89">
        <v>0.241977834340863</v>
      </c>
      <c r="Y68" s="89">
        <f t="shared" si="20"/>
        <v>58.1327622810041</v>
      </c>
      <c r="Z68" s="89">
        <v>19.0746891498566</v>
      </c>
      <c r="AA68" s="89">
        <v>40.305380821228</v>
      </c>
      <c r="AB68" s="89">
        <v>41.8707084655762</v>
      </c>
      <c r="AC68" s="89">
        <v>3.60581994056702</v>
      </c>
      <c r="AD68" s="89">
        <v>83.8609504699707</v>
      </c>
      <c r="AE68" s="89">
        <v>69.0906620025635</v>
      </c>
      <c r="AF68" s="89">
        <v>76.607837677002</v>
      </c>
      <c r="AG68" s="89">
        <f t="shared" si="21"/>
        <v>48.0371608074314</v>
      </c>
    </row>
    <row r="69" spans="1:33">
      <c r="A69" s="83">
        <v>210000</v>
      </c>
      <c r="B69" s="84" t="s">
        <v>181</v>
      </c>
      <c r="C69" s="84">
        <v>2010</v>
      </c>
      <c r="D69" s="87">
        <v>3195.816</v>
      </c>
      <c r="E69" s="87">
        <v>405.3855</v>
      </c>
      <c r="F69" s="87">
        <v>151.3593</v>
      </c>
      <c r="G69" s="87">
        <v>579.8358</v>
      </c>
      <c r="H69" s="86">
        <v>68.9</v>
      </c>
      <c r="I69" s="87">
        <v>77.4426</v>
      </c>
      <c r="J69" s="87">
        <v>352.3998</v>
      </c>
      <c r="K69" s="86">
        <v>592.7</v>
      </c>
      <c r="L69" s="86">
        <v>4375</v>
      </c>
      <c r="M69" s="89">
        <f t="shared" si="11"/>
        <v>0.730472228571429</v>
      </c>
      <c r="N69" s="89">
        <v>1.04547910518338</v>
      </c>
      <c r="O69" s="89">
        <f t="shared" si="12"/>
        <v>0.698696152749319</v>
      </c>
      <c r="P69" s="89">
        <f t="shared" si="13"/>
        <v>0.12684882358684</v>
      </c>
      <c r="Q69" s="89">
        <f t="shared" si="14"/>
        <v>0.047361706681486</v>
      </c>
      <c r="R69" s="89">
        <f t="shared" si="15"/>
        <v>0.181435914958809</v>
      </c>
      <c r="S69" s="89">
        <f t="shared" si="16"/>
        <v>0.0215594389664486</v>
      </c>
      <c r="T69" s="89">
        <f t="shared" si="17"/>
        <v>0.0242324964891596</v>
      </c>
      <c r="U69" s="89">
        <f t="shared" si="18"/>
        <v>0.110269114367035</v>
      </c>
      <c r="V69" s="89">
        <f t="shared" si="19"/>
        <v>0.185461240572048</v>
      </c>
      <c r="W69" s="90">
        <v>1.37389618644068</v>
      </c>
      <c r="X69" s="89">
        <v>0.241977834340863</v>
      </c>
      <c r="Y69" s="89">
        <f t="shared" si="20"/>
        <v>40.3490514630494</v>
      </c>
      <c r="Z69" s="89">
        <v>3.35801988840103</v>
      </c>
      <c r="AA69" s="89">
        <v>23.9516997337341</v>
      </c>
      <c r="AB69" s="89">
        <v>76.1258506774902</v>
      </c>
      <c r="AC69" s="89">
        <v>28.0830550193787</v>
      </c>
      <c r="AD69" s="89">
        <v>32.2864580154419</v>
      </c>
      <c r="AE69" s="89">
        <v>70.5675458908081</v>
      </c>
      <c r="AF69" s="89">
        <v>72.0756864547729</v>
      </c>
      <c r="AG69" s="89">
        <f t="shared" si="21"/>
        <v>40.0801278417193</v>
      </c>
    </row>
    <row r="70" spans="1:33">
      <c r="A70" s="83">
        <v>220000</v>
      </c>
      <c r="B70" s="84" t="s">
        <v>182</v>
      </c>
      <c r="C70" s="84">
        <v>2010</v>
      </c>
      <c r="D70" s="87">
        <v>1787.248</v>
      </c>
      <c r="E70" s="87">
        <v>250.2028</v>
      </c>
      <c r="F70" s="87">
        <v>110.9132</v>
      </c>
      <c r="G70" s="87">
        <v>253.3641</v>
      </c>
      <c r="H70" s="86">
        <v>19.12</v>
      </c>
      <c r="I70" s="87">
        <v>71.5473</v>
      </c>
      <c r="J70" s="87">
        <v>198.0449</v>
      </c>
      <c r="K70" s="86">
        <v>255.6</v>
      </c>
      <c r="L70" s="86">
        <v>2747</v>
      </c>
      <c r="M70" s="89">
        <f t="shared" si="11"/>
        <v>0.650618128867856</v>
      </c>
      <c r="N70" s="89">
        <v>1.04334943644819</v>
      </c>
      <c r="O70" s="89">
        <f t="shared" si="12"/>
        <v>0.623586026061139</v>
      </c>
      <c r="P70" s="89">
        <f t="shared" si="13"/>
        <v>0.139993330528276</v>
      </c>
      <c r="Q70" s="89">
        <f t="shared" si="14"/>
        <v>0.0620580915463327</v>
      </c>
      <c r="R70" s="89">
        <f t="shared" si="15"/>
        <v>0.141762139333769</v>
      </c>
      <c r="S70" s="89">
        <f t="shared" si="16"/>
        <v>0.0106980116917182</v>
      </c>
      <c r="T70" s="89">
        <f t="shared" si="17"/>
        <v>0.040032105225464</v>
      </c>
      <c r="U70" s="89">
        <f t="shared" si="18"/>
        <v>0.110809971531651</v>
      </c>
      <c r="V70" s="89">
        <f t="shared" si="19"/>
        <v>0.143013168849538</v>
      </c>
      <c r="W70" s="90">
        <v>1.37389618644068</v>
      </c>
      <c r="X70" s="89">
        <v>0.241977834340863</v>
      </c>
      <c r="Y70" s="89">
        <f t="shared" si="20"/>
        <v>33.7134026506732</v>
      </c>
      <c r="Z70" s="89">
        <v>17.2885525226593</v>
      </c>
      <c r="AA70" s="89">
        <v>65.8561658859253</v>
      </c>
      <c r="AB70" s="89">
        <v>50.3907871246338</v>
      </c>
      <c r="AC70" s="89">
        <v>6.20366811752319</v>
      </c>
      <c r="AD70" s="89">
        <v>67.3088836669922</v>
      </c>
      <c r="AE70" s="89">
        <v>70.0942754745483</v>
      </c>
      <c r="AF70" s="89">
        <v>79.7158908843994</v>
      </c>
      <c r="AG70" s="89">
        <f t="shared" si="21"/>
        <v>46.585738818232</v>
      </c>
    </row>
    <row r="71" spans="1:33">
      <c r="A71" s="83">
        <v>230000</v>
      </c>
      <c r="B71" s="84" t="s">
        <v>183</v>
      </c>
      <c r="C71" s="84">
        <v>2010</v>
      </c>
      <c r="D71" s="87">
        <v>2253.269</v>
      </c>
      <c r="E71" s="87">
        <v>299.1445</v>
      </c>
      <c r="F71" s="87">
        <v>135.1796</v>
      </c>
      <c r="G71" s="87">
        <v>306.0615</v>
      </c>
      <c r="H71" s="86">
        <v>27.69</v>
      </c>
      <c r="I71" s="87">
        <v>88.9983</v>
      </c>
      <c r="J71" s="87">
        <v>222.5718</v>
      </c>
      <c r="K71" s="86">
        <v>366.4</v>
      </c>
      <c r="L71" s="86">
        <v>3833</v>
      </c>
      <c r="M71" s="89">
        <f t="shared" si="11"/>
        <v>0.587860422645447</v>
      </c>
      <c r="N71" s="89">
        <v>0.993302815429621</v>
      </c>
      <c r="O71" s="89">
        <f t="shared" si="12"/>
        <v>0.591823977052947</v>
      </c>
      <c r="P71" s="89">
        <f t="shared" si="13"/>
        <v>0.132760225254952</v>
      </c>
      <c r="Q71" s="89">
        <f t="shared" si="14"/>
        <v>0.0599926595537417</v>
      </c>
      <c r="R71" s="89">
        <f t="shared" si="15"/>
        <v>0.135829987453784</v>
      </c>
      <c r="S71" s="89">
        <f t="shared" si="16"/>
        <v>0.012288812387691</v>
      </c>
      <c r="T71" s="89">
        <f t="shared" si="17"/>
        <v>0.0394974146451223</v>
      </c>
      <c r="U71" s="89">
        <f t="shared" si="18"/>
        <v>0.0987772875764057</v>
      </c>
      <c r="V71" s="89">
        <f t="shared" si="19"/>
        <v>0.162608192807872</v>
      </c>
      <c r="W71" s="90">
        <v>1.37389618644068</v>
      </c>
      <c r="X71" s="89">
        <v>0.241977834340863</v>
      </c>
      <c r="Y71" s="89">
        <f t="shared" si="20"/>
        <v>30.9073655412588</v>
      </c>
      <c r="Z71" s="89">
        <v>9.62291598320007</v>
      </c>
      <c r="AA71" s="89">
        <v>59.9669075012207</v>
      </c>
      <c r="AB71" s="89">
        <v>46.542797088623</v>
      </c>
      <c r="AC71" s="89">
        <v>9.40819561481476</v>
      </c>
      <c r="AD71" s="89">
        <v>66.1236524581909</v>
      </c>
      <c r="AE71" s="89">
        <v>80.6233215332031</v>
      </c>
      <c r="AF71" s="89">
        <v>76.1889934539795</v>
      </c>
      <c r="AG71" s="89">
        <f t="shared" si="21"/>
        <v>44.508642645796</v>
      </c>
    </row>
    <row r="72" spans="1:33">
      <c r="A72" s="83">
        <v>310000</v>
      </c>
      <c r="B72" s="84" t="s">
        <v>184</v>
      </c>
      <c r="C72" s="84">
        <v>2010</v>
      </c>
      <c r="D72" s="87">
        <v>3302.886</v>
      </c>
      <c r="E72" s="87">
        <v>417.2775</v>
      </c>
      <c r="F72" s="87">
        <v>160.0707</v>
      </c>
      <c r="G72" s="87">
        <v>362.5577</v>
      </c>
      <c r="H72" s="86">
        <v>202.03</v>
      </c>
      <c r="I72" s="87">
        <v>47.3051</v>
      </c>
      <c r="J72" s="87">
        <v>226.0181</v>
      </c>
      <c r="K72" s="86">
        <v>111.1</v>
      </c>
      <c r="L72" s="86">
        <v>2303</v>
      </c>
      <c r="M72" s="89">
        <f t="shared" si="11"/>
        <v>1.43416673903604</v>
      </c>
      <c r="N72" s="89">
        <v>1.02229456740697</v>
      </c>
      <c r="O72" s="89">
        <f t="shared" si="12"/>
        <v>1.40288991525581</v>
      </c>
      <c r="P72" s="89">
        <f t="shared" si="13"/>
        <v>0.126337239614083</v>
      </c>
      <c r="Q72" s="89">
        <f t="shared" si="14"/>
        <v>0.0484638888535662</v>
      </c>
      <c r="R72" s="89">
        <f t="shared" si="15"/>
        <v>0.109769970867902</v>
      </c>
      <c r="S72" s="89">
        <f t="shared" si="16"/>
        <v>0.0611677181713205</v>
      </c>
      <c r="T72" s="89">
        <f t="shared" si="17"/>
        <v>0.0143223532389553</v>
      </c>
      <c r="U72" s="89">
        <f t="shared" si="18"/>
        <v>0.0684304877613093</v>
      </c>
      <c r="V72" s="89">
        <f t="shared" si="19"/>
        <v>0.0336372493631327</v>
      </c>
      <c r="W72" s="90">
        <v>1.37389618644068</v>
      </c>
      <c r="X72" s="89">
        <v>0.241977834340863</v>
      </c>
      <c r="Y72" s="89">
        <f t="shared" si="20"/>
        <v>102.56146821556</v>
      </c>
      <c r="Z72" s="89">
        <v>2.8158438205719</v>
      </c>
      <c r="AA72" s="89">
        <v>27.0943999290466</v>
      </c>
      <c r="AB72" s="89">
        <v>29.6385288238525</v>
      </c>
      <c r="AC72" s="89">
        <v>107.870435714722</v>
      </c>
      <c r="AD72" s="89">
        <v>10.3189992904663</v>
      </c>
      <c r="AE72" s="89">
        <v>107.177886962891</v>
      </c>
      <c r="AF72" s="89">
        <v>99.4024085998535</v>
      </c>
      <c r="AG72" s="89">
        <f t="shared" si="21"/>
        <v>60.4396561447334</v>
      </c>
    </row>
    <row r="73" spans="1:33">
      <c r="A73" s="83">
        <v>320000</v>
      </c>
      <c r="B73" s="84" t="s">
        <v>185</v>
      </c>
      <c r="C73" s="84">
        <v>2010</v>
      </c>
      <c r="D73" s="87">
        <v>4914.06</v>
      </c>
      <c r="E73" s="87">
        <v>865.3615</v>
      </c>
      <c r="F73" s="87">
        <v>249.6903</v>
      </c>
      <c r="G73" s="87">
        <v>364.48</v>
      </c>
      <c r="H73" s="86">
        <v>150.35</v>
      </c>
      <c r="I73" s="87">
        <v>139.8948</v>
      </c>
      <c r="J73" s="87">
        <v>631.243</v>
      </c>
      <c r="K73" s="86">
        <v>238.8</v>
      </c>
      <c r="L73" s="86">
        <v>7869</v>
      </c>
      <c r="M73" s="89">
        <f t="shared" si="11"/>
        <v>0.624483415935951</v>
      </c>
      <c r="N73" s="89">
        <v>1.05552409783413</v>
      </c>
      <c r="O73" s="89">
        <f t="shared" si="12"/>
        <v>0.591633499621044</v>
      </c>
      <c r="P73" s="89">
        <f t="shared" si="13"/>
        <v>0.176099091179188</v>
      </c>
      <c r="Q73" s="89">
        <f t="shared" si="14"/>
        <v>0.0508114064541336</v>
      </c>
      <c r="R73" s="89">
        <f t="shared" si="15"/>
        <v>0.0741708485447878</v>
      </c>
      <c r="S73" s="89">
        <f t="shared" si="16"/>
        <v>0.0305958820201626</v>
      </c>
      <c r="T73" s="89">
        <f t="shared" si="17"/>
        <v>0.0284682726706634</v>
      </c>
      <c r="U73" s="89">
        <f t="shared" si="18"/>
        <v>0.128456510502517</v>
      </c>
      <c r="V73" s="89">
        <f t="shared" si="19"/>
        <v>0.0485952552471887</v>
      </c>
      <c r="W73" s="90">
        <v>1.37389618644068</v>
      </c>
      <c r="X73" s="89">
        <v>0.241977834340863</v>
      </c>
      <c r="Y73" s="89">
        <f t="shared" si="20"/>
        <v>30.8905376992551</v>
      </c>
      <c r="Z73" s="89">
        <v>55.5533933639526</v>
      </c>
      <c r="AA73" s="89">
        <v>33.7879848480225</v>
      </c>
      <c r="AB73" s="89">
        <v>6.54655635356903</v>
      </c>
      <c r="AC73" s="89">
        <v>46.2861680984497</v>
      </c>
      <c r="AD73" s="89">
        <v>41.6757488250732</v>
      </c>
      <c r="AE73" s="89">
        <v>54.6529054641724</v>
      </c>
      <c r="AF73" s="89">
        <v>96.7101192474365</v>
      </c>
      <c r="AG73" s="89">
        <f t="shared" si="21"/>
        <v>44.1664640705174</v>
      </c>
    </row>
    <row r="74" spans="1:33">
      <c r="A74" s="83">
        <v>330000</v>
      </c>
      <c r="B74" s="84" t="s">
        <v>186</v>
      </c>
      <c r="C74" s="84">
        <v>2010</v>
      </c>
      <c r="D74" s="87">
        <v>3207.883</v>
      </c>
      <c r="E74" s="87">
        <v>606.5431</v>
      </c>
      <c r="F74" s="87">
        <v>224.5289</v>
      </c>
      <c r="G74" s="87">
        <v>206.3942</v>
      </c>
      <c r="H74" s="86">
        <v>121.4</v>
      </c>
      <c r="I74" s="87">
        <v>82.0725</v>
      </c>
      <c r="J74" s="87">
        <v>434.2936</v>
      </c>
      <c r="K74" s="86">
        <v>396</v>
      </c>
      <c r="L74" s="86">
        <v>5447</v>
      </c>
      <c r="M74" s="89">
        <f t="shared" si="11"/>
        <v>0.588926565081696</v>
      </c>
      <c r="N74" s="89">
        <v>1.05995467954955</v>
      </c>
      <c r="O74" s="89">
        <f t="shared" si="12"/>
        <v>0.555614854525642</v>
      </c>
      <c r="P74" s="89">
        <f t="shared" si="13"/>
        <v>0.189078934612017</v>
      </c>
      <c r="Q74" s="89">
        <f t="shared" si="14"/>
        <v>0.0699928582183328</v>
      </c>
      <c r="R74" s="89">
        <f t="shared" si="15"/>
        <v>0.064339690693208</v>
      </c>
      <c r="S74" s="89">
        <f t="shared" si="16"/>
        <v>0.0378442729987347</v>
      </c>
      <c r="T74" s="89">
        <f t="shared" si="17"/>
        <v>0.0255846301127566</v>
      </c>
      <c r="U74" s="89">
        <f t="shared" si="18"/>
        <v>0.135383241845167</v>
      </c>
      <c r="V74" s="89">
        <f t="shared" si="19"/>
        <v>0.123445898743813</v>
      </c>
      <c r="W74" s="90">
        <v>1.37389618644068</v>
      </c>
      <c r="X74" s="89">
        <v>0.241977834340863</v>
      </c>
      <c r="Y74" s="89">
        <f t="shared" si="20"/>
        <v>27.7084490769985</v>
      </c>
      <c r="Z74" s="89">
        <v>69.3094158172607</v>
      </c>
      <c r="AA74" s="89">
        <v>88.4809303283691</v>
      </c>
      <c r="AB74" s="89">
        <v>0.169409718364477</v>
      </c>
      <c r="AC74" s="89">
        <v>60.8874130249024</v>
      </c>
      <c r="AD74" s="89">
        <v>35.2836847305298</v>
      </c>
      <c r="AE74" s="89">
        <v>48.5917615890503</v>
      </c>
      <c r="AF74" s="89">
        <v>83.2377910614014</v>
      </c>
      <c r="AG74" s="89">
        <f t="shared" si="21"/>
        <v>52.027247749669</v>
      </c>
    </row>
    <row r="75" spans="1:33">
      <c r="A75" s="83">
        <v>340000</v>
      </c>
      <c r="B75" s="84" t="s">
        <v>187</v>
      </c>
      <c r="C75" s="84">
        <v>2010</v>
      </c>
      <c r="D75" s="87">
        <v>2587.614</v>
      </c>
      <c r="E75" s="87">
        <v>386.3071</v>
      </c>
      <c r="F75" s="87">
        <v>184.2232</v>
      </c>
      <c r="G75" s="87">
        <v>334.1539</v>
      </c>
      <c r="H75" s="86">
        <v>57.98</v>
      </c>
      <c r="I75" s="87">
        <v>64.7203</v>
      </c>
      <c r="J75" s="87">
        <v>273.7167</v>
      </c>
      <c r="K75" s="86">
        <v>649.7</v>
      </c>
      <c r="L75" s="86">
        <v>5957</v>
      </c>
      <c r="M75" s="89">
        <f t="shared" si="11"/>
        <v>0.434382071512506</v>
      </c>
      <c r="N75" s="89">
        <v>1.0791744254397</v>
      </c>
      <c r="O75" s="89">
        <f t="shared" si="12"/>
        <v>0.402513311354206</v>
      </c>
      <c r="P75" s="89">
        <f t="shared" si="13"/>
        <v>0.149290852499639</v>
      </c>
      <c r="Q75" s="89">
        <f t="shared" si="14"/>
        <v>0.0711942353071208</v>
      </c>
      <c r="R75" s="89">
        <f t="shared" si="15"/>
        <v>0.129135914398361</v>
      </c>
      <c r="S75" s="89">
        <f t="shared" si="16"/>
        <v>0.0224067422729974</v>
      </c>
      <c r="T75" s="89">
        <f t="shared" si="17"/>
        <v>0.0250115743692838</v>
      </c>
      <c r="U75" s="89">
        <f t="shared" si="18"/>
        <v>0.105779571450765</v>
      </c>
      <c r="V75" s="89">
        <f t="shared" si="19"/>
        <v>0.251080725332295</v>
      </c>
      <c r="W75" s="90">
        <v>1.37389618644068</v>
      </c>
      <c r="X75" s="89">
        <v>0.241977834340863</v>
      </c>
      <c r="Y75" s="89">
        <f t="shared" si="20"/>
        <v>14.1826021917159</v>
      </c>
      <c r="Z75" s="89">
        <v>27.1420550346375</v>
      </c>
      <c r="AA75" s="89">
        <v>91.9064712524414</v>
      </c>
      <c r="AB75" s="89">
        <v>42.2005748748779</v>
      </c>
      <c r="AC75" s="89">
        <v>29.7898721694946</v>
      </c>
      <c r="AD75" s="89">
        <v>34.0134119987488</v>
      </c>
      <c r="AE75" s="89">
        <v>74.4960594177246</v>
      </c>
      <c r="AF75" s="89">
        <v>60.2648687362671</v>
      </c>
      <c r="AG75" s="89">
        <f t="shared" si="21"/>
        <v>44.7702781011163</v>
      </c>
    </row>
    <row r="76" spans="1:33">
      <c r="A76" s="83">
        <v>350000</v>
      </c>
      <c r="B76" s="84" t="s">
        <v>188</v>
      </c>
      <c r="C76" s="84">
        <v>2010</v>
      </c>
      <c r="D76" s="87">
        <v>1695.091</v>
      </c>
      <c r="E76" s="87">
        <v>327.7681</v>
      </c>
      <c r="F76" s="87">
        <v>117.5835</v>
      </c>
      <c r="G76" s="87">
        <v>148.2366</v>
      </c>
      <c r="H76" s="86">
        <v>32.31</v>
      </c>
      <c r="I76" s="87">
        <v>39.7865</v>
      </c>
      <c r="J76" s="87">
        <v>211.9124</v>
      </c>
      <c r="K76" s="86">
        <v>600.9</v>
      </c>
      <c r="L76" s="86">
        <v>3693</v>
      </c>
      <c r="M76" s="89">
        <f t="shared" si="11"/>
        <v>0.459001083130246</v>
      </c>
      <c r="N76" s="89">
        <v>1.0645377820368</v>
      </c>
      <c r="O76" s="89">
        <f t="shared" si="12"/>
        <v>0.431174065284964</v>
      </c>
      <c r="P76" s="89">
        <f t="shared" si="13"/>
        <v>0.193363129177136</v>
      </c>
      <c r="Q76" s="89">
        <f t="shared" si="14"/>
        <v>0.0693670723282703</v>
      </c>
      <c r="R76" s="89">
        <f t="shared" si="15"/>
        <v>0.0874505262549326</v>
      </c>
      <c r="S76" s="89">
        <f t="shared" si="16"/>
        <v>0.0190609235728347</v>
      </c>
      <c r="T76" s="89">
        <f t="shared" si="17"/>
        <v>0.0234716012296685</v>
      </c>
      <c r="U76" s="89">
        <f t="shared" si="18"/>
        <v>0.125015353158031</v>
      </c>
      <c r="V76" s="89">
        <f t="shared" si="19"/>
        <v>0.354494242491996</v>
      </c>
      <c r="W76" s="90">
        <v>1.37389618644068</v>
      </c>
      <c r="X76" s="89">
        <v>0.241977834340863</v>
      </c>
      <c r="Y76" s="89">
        <f t="shared" si="20"/>
        <v>16.7146535430868</v>
      </c>
      <c r="Z76" s="89">
        <v>73.8497972488403</v>
      </c>
      <c r="AA76" s="89">
        <v>86.6965961456299</v>
      </c>
      <c r="AB76" s="89">
        <v>15.1606428623199</v>
      </c>
      <c r="AC76" s="89">
        <v>23.0500149726868</v>
      </c>
      <c r="AD76" s="89">
        <v>30.5998086929321</v>
      </c>
      <c r="AE76" s="89">
        <v>57.6640462875366</v>
      </c>
      <c r="AF76" s="89">
        <v>41.6515254974365</v>
      </c>
      <c r="AG76" s="89">
        <f t="shared" si="21"/>
        <v>44.2374935490791</v>
      </c>
    </row>
    <row r="77" spans="1:33">
      <c r="A77" s="83">
        <v>360000</v>
      </c>
      <c r="B77" s="84" t="s">
        <v>189</v>
      </c>
      <c r="C77" s="84">
        <v>2010</v>
      </c>
      <c r="D77" s="87">
        <v>1923.263</v>
      </c>
      <c r="E77" s="87">
        <v>297.4961</v>
      </c>
      <c r="F77" s="87">
        <v>150.0167</v>
      </c>
      <c r="G77" s="87">
        <v>233.0159</v>
      </c>
      <c r="H77" s="86">
        <v>18.26</v>
      </c>
      <c r="I77" s="87">
        <v>49.1411</v>
      </c>
      <c r="J77" s="87">
        <v>218.7548</v>
      </c>
      <c r="K77" s="86">
        <v>418.3</v>
      </c>
      <c r="L77" s="86">
        <v>4462</v>
      </c>
      <c r="M77" s="89">
        <f t="shared" si="11"/>
        <v>0.431031600179292</v>
      </c>
      <c r="N77" s="89">
        <v>1.05153578441491</v>
      </c>
      <c r="O77" s="89">
        <f t="shared" si="12"/>
        <v>0.40990673505146</v>
      </c>
      <c r="P77" s="89">
        <f t="shared" si="13"/>
        <v>0.154683004872449</v>
      </c>
      <c r="Q77" s="89">
        <f t="shared" si="14"/>
        <v>0.0780011366100216</v>
      </c>
      <c r="R77" s="89">
        <f t="shared" si="15"/>
        <v>0.121156544892716</v>
      </c>
      <c r="S77" s="89">
        <f t="shared" si="16"/>
        <v>0.00949428133333819</v>
      </c>
      <c r="T77" s="89">
        <f t="shared" si="17"/>
        <v>0.0255508996949455</v>
      </c>
      <c r="U77" s="89">
        <f t="shared" si="18"/>
        <v>0.113741490373391</v>
      </c>
      <c r="V77" s="89">
        <f t="shared" si="19"/>
        <v>0.217494955188136</v>
      </c>
      <c r="W77" s="90">
        <v>1.37389618644068</v>
      </c>
      <c r="X77" s="89">
        <v>0.241977834340863</v>
      </c>
      <c r="Y77" s="89">
        <f t="shared" si="20"/>
        <v>14.8357786053272</v>
      </c>
      <c r="Z77" s="89">
        <v>32.856650352478</v>
      </c>
      <c r="AA77" s="89">
        <v>111.315298080444</v>
      </c>
      <c r="AB77" s="89">
        <v>37.024621963501</v>
      </c>
      <c r="AC77" s="89">
        <v>3.77885967493057</v>
      </c>
      <c r="AD77" s="89">
        <v>35.2089142799377</v>
      </c>
      <c r="AE77" s="89">
        <v>67.5290870666504</v>
      </c>
      <c r="AF77" s="89">
        <v>66.3099575042725</v>
      </c>
      <c r="AG77" s="89">
        <f t="shared" si="21"/>
        <v>45.578092034933</v>
      </c>
    </row>
    <row r="78" spans="1:33">
      <c r="A78" s="83">
        <v>370000</v>
      </c>
      <c r="B78" s="84" t="s">
        <v>190</v>
      </c>
      <c r="C78" s="84">
        <v>2010</v>
      </c>
      <c r="D78" s="87">
        <v>4145.032</v>
      </c>
      <c r="E78" s="87">
        <v>770.4472</v>
      </c>
      <c r="F78" s="87">
        <v>250.7742</v>
      </c>
      <c r="G78" s="87">
        <v>416.7672</v>
      </c>
      <c r="H78" s="86">
        <v>84.36</v>
      </c>
      <c r="I78" s="87">
        <v>112.9334</v>
      </c>
      <c r="J78" s="87">
        <v>544.3095</v>
      </c>
      <c r="K78" s="86">
        <v>455.1</v>
      </c>
      <c r="L78" s="86">
        <v>9588</v>
      </c>
      <c r="M78" s="89">
        <f t="shared" si="11"/>
        <v>0.4323145598665</v>
      </c>
      <c r="N78" s="89">
        <v>1.00497231659481</v>
      </c>
      <c r="O78" s="89">
        <f t="shared" si="12"/>
        <v>0.430175590638486</v>
      </c>
      <c r="P78" s="89">
        <f t="shared" si="13"/>
        <v>0.185872437172982</v>
      </c>
      <c r="Q78" s="89">
        <f t="shared" si="14"/>
        <v>0.060499943064372</v>
      </c>
      <c r="R78" s="89">
        <f t="shared" si="15"/>
        <v>0.100546196024542</v>
      </c>
      <c r="S78" s="89">
        <f t="shared" si="16"/>
        <v>0.0203520744833816</v>
      </c>
      <c r="T78" s="89">
        <f t="shared" si="17"/>
        <v>0.0272454832676804</v>
      </c>
      <c r="U78" s="89">
        <f t="shared" si="18"/>
        <v>0.131316115291752</v>
      </c>
      <c r="V78" s="89">
        <f t="shared" si="19"/>
        <v>0.109794086028769</v>
      </c>
      <c r="W78" s="90">
        <v>1.37389618644068</v>
      </c>
      <c r="X78" s="89">
        <v>0.241977834340863</v>
      </c>
      <c r="Y78" s="89">
        <f t="shared" si="20"/>
        <v>16.6264427066226</v>
      </c>
      <c r="Z78" s="89">
        <v>65.9111738204956</v>
      </c>
      <c r="AA78" s="89">
        <v>61.4133453369141</v>
      </c>
      <c r="AB78" s="89">
        <v>23.6553716659546</v>
      </c>
      <c r="AC78" s="89">
        <v>25.6509256362915</v>
      </c>
      <c r="AD78" s="89">
        <v>38.9652371406555</v>
      </c>
      <c r="AE78" s="89">
        <v>52.1506452560425</v>
      </c>
      <c r="AF78" s="89">
        <v>85.6949806213379</v>
      </c>
      <c r="AG78" s="89">
        <f t="shared" si="21"/>
        <v>45.0356824469642</v>
      </c>
    </row>
    <row r="79" spans="1:33">
      <c r="A79" s="83">
        <v>410000</v>
      </c>
      <c r="B79" s="84" t="s">
        <v>191</v>
      </c>
      <c r="C79" s="84">
        <v>2010</v>
      </c>
      <c r="D79" s="87">
        <v>3416.143</v>
      </c>
      <c r="E79" s="87">
        <v>609.3697</v>
      </c>
      <c r="F79" s="87">
        <v>270.207</v>
      </c>
      <c r="G79" s="87">
        <v>461.224</v>
      </c>
      <c r="H79" s="86">
        <v>44.67</v>
      </c>
      <c r="I79" s="87">
        <v>96.3782</v>
      </c>
      <c r="J79" s="87">
        <v>478.6949</v>
      </c>
      <c r="K79" s="86">
        <v>324.1</v>
      </c>
      <c r="L79" s="86">
        <v>9405</v>
      </c>
      <c r="M79" s="89">
        <f t="shared" si="11"/>
        <v>0.363226262626263</v>
      </c>
      <c r="N79" s="89">
        <v>1.02722337531915</v>
      </c>
      <c r="O79" s="89">
        <f t="shared" si="12"/>
        <v>0.353600075069759</v>
      </c>
      <c r="P79" s="89">
        <f t="shared" si="13"/>
        <v>0.1783794472304</v>
      </c>
      <c r="Q79" s="89">
        <f t="shared" si="14"/>
        <v>0.079097098687028</v>
      </c>
      <c r="R79" s="89">
        <f t="shared" si="15"/>
        <v>0.135013083468696</v>
      </c>
      <c r="S79" s="89">
        <f t="shared" si="16"/>
        <v>0.0130761505007255</v>
      </c>
      <c r="T79" s="89">
        <f t="shared" si="17"/>
        <v>0.0282125777521608</v>
      </c>
      <c r="U79" s="89">
        <f t="shared" si="18"/>
        <v>0.140127301462497</v>
      </c>
      <c r="V79" s="89">
        <f t="shared" si="19"/>
        <v>0.0948730776199943</v>
      </c>
      <c r="W79" s="90">
        <v>1.37389618644068</v>
      </c>
      <c r="X79" s="89">
        <v>0.241977834340863</v>
      </c>
      <c r="Y79" s="89">
        <f t="shared" si="20"/>
        <v>9.86133324208641</v>
      </c>
      <c r="Z79" s="89">
        <v>57.9701137542725</v>
      </c>
      <c r="AA79" s="89">
        <v>114.440259933472</v>
      </c>
      <c r="AB79" s="89">
        <v>46.0128974914551</v>
      </c>
      <c r="AC79" s="89">
        <v>10.9942185878754</v>
      </c>
      <c r="AD79" s="89">
        <v>41.1089611053467</v>
      </c>
      <c r="AE79" s="89">
        <v>44.4405317306519</v>
      </c>
      <c r="AF79" s="89">
        <v>88.3806037902832</v>
      </c>
      <c r="AG79" s="89">
        <f t="shared" si="21"/>
        <v>50.9275439721402</v>
      </c>
    </row>
    <row r="80" spans="1:33">
      <c r="A80" s="83">
        <v>420000</v>
      </c>
      <c r="B80" s="84" t="s">
        <v>192</v>
      </c>
      <c r="C80" s="84">
        <v>2010</v>
      </c>
      <c r="D80" s="87">
        <v>2501.403</v>
      </c>
      <c r="E80" s="87">
        <v>366.5671</v>
      </c>
      <c r="F80" s="87">
        <v>179.1296</v>
      </c>
      <c r="G80" s="87">
        <v>368.4209</v>
      </c>
      <c r="H80" s="86">
        <v>30.09</v>
      </c>
      <c r="I80" s="87">
        <v>96.3058</v>
      </c>
      <c r="J80" s="87">
        <v>314.9339</v>
      </c>
      <c r="K80" s="86">
        <v>731.9</v>
      </c>
      <c r="L80" s="86">
        <v>5728</v>
      </c>
      <c r="M80" s="89">
        <f t="shared" si="11"/>
        <v>0.436697451117318</v>
      </c>
      <c r="N80" s="89">
        <v>1.0817198695933</v>
      </c>
      <c r="O80" s="89">
        <f t="shared" si="12"/>
        <v>0.403706600380287</v>
      </c>
      <c r="P80" s="89">
        <f t="shared" si="13"/>
        <v>0.146544599170945</v>
      </c>
      <c r="Q80" s="89">
        <f t="shared" si="14"/>
        <v>0.0716116515411551</v>
      </c>
      <c r="R80" s="89">
        <f t="shared" si="15"/>
        <v>0.147285703263329</v>
      </c>
      <c r="S80" s="89">
        <f t="shared" si="16"/>
        <v>0.0120292491853572</v>
      </c>
      <c r="T80" s="89">
        <f t="shared" si="17"/>
        <v>0.0385007133996401</v>
      </c>
      <c r="U80" s="89">
        <f t="shared" si="18"/>
        <v>0.125902903290673</v>
      </c>
      <c r="V80" s="89">
        <f t="shared" si="19"/>
        <v>0.292595795239711</v>
      </c>
      <c r="W80" s="90">
        <v>1.37389618644068</v>
      </c>
      <c r="X80" s="89">
        <v>0.241977834340863</v>
      </c>
      <c r="Y80" s="89">
        <f t="shared" si="20"/>
        <v>14.2880240204076</v>
      </c>
      <c r="Z80" s="89">
        <v>24.2315793037415</v>
      </c>
      <c r="AA80" s="89">
        <v>93.0966663360596</v>
      </c>
      <c r="AB80" s="89">
        <v>53.9737415313721</v>
      </c>
      <c r="AC80" s="89">
        <v>8.88532817363739</v>
      </c>
      <c r="AD80" s="89">
        <v>63.9142990112305</v>
      </c>
      <c r="AE80" s="89">
        <v>56.8874073028564</v>
      </c>
      <c r="AF80" s="89">
        <v>52.792592048645</v>
      </c>
      <c r="AG80" s="89">
        <f t="shared" si="21"/>
        <v>44.1021784568258</v>
      </c>
    </row>
    <row r="81" spans="1:33">
      <c r="A81" s="83">
        <v>430000</v>
      </c>
      <c r="B81" s="84" t="s">
        <v>193</v>
      </c>
      <c r="C81" s="84">
        <v>2010</v>
      </c>
      <c r="D81" s="87">
        <v>2702.475</v>
      </c>
      <c r="E81" s="87">
        <v>403.098</v>
      </c>
      <c r="F81" s="87">
        <v>180.4364</v>
      </c>
      <c r="G81" s="87">
        <v>396.397</v>
      </c>
      <c r="H81" s="86">
        <v>35.04</v>
      </c>
      <c r="I81" s="87">
        <v>90.82</v>
      </c>
      <c r="J81" s="87">
        <v>367.2048</v>
      </c>
      <c r="K81" s="86">
        <v>609.3</v>
      </c>
      <c r="L81" s="86">
        <v>6570</v>
      </c>
      <c r="M81" s="89">
        <f t="shared" si="11"/>
        <v>0.411335616438356</v>
      </c>
      <c r="N81" s="89">
        <v>1.0652072013731</v>
      </c>
      <c r="O81" s="89">
        <f t="shared" si="12"/>
        <v>0.386155497172875</v>
      </c>
      <c r="P81" s="89">
        <f t="shared" si="13"/>
        <v>0.149158826631144</v>
      </c>
      <c r="Q81" s="89">
        <f t="shared" si="14"/>
        <v>0.066767093127596</v>
      </c>
      <c r="R81" s="89">
        <f t="shared" si="15"/>
        <v>0.146679247726621</v>
      </c>
      <c r="S81" s="89">
        <f t="shared" si="16"/>
        <v>0.0129658923764327</v>
      </c>
      <c r="T81" s="89">
        <f t="shared" si="17"/>
        <v>0.0336062313249891</v>
      </c>
      <c r="U81" s="89">
        <f t="shared" si="18"/>
        <v>0.135877223656093</v>
      </c>
      <c r="V81" s="89">
        <f t="shared" si="19"/>
        <v>0.225459995004579</v>
      </c>
      <c r="W81" s="90">
        <v>1.37389618644068</v>
      </c>
      <c r="X81" s="89">
        <v>0.241977834340863</v>
      </c>
      <c r="Y81" s="89">
        <f t="shared" si="20"/>
        <v>12.7374613694131</v>
      </c>
      <c r="Z81" s="89">
        <v>27.0021343231201</v>
      </c>
      <c r="AA81" s="89">
        <v>79.2831563949585</v>
      </c>
      <c r="AB81" s="89">
        <v>53.5803556442261</v>
      </c>
      <c r="AC81" s="89">
        <v>10.7721138000488</v>
      </c>
      <c r="AD81" s="89">
        <v>53.0648803710938</v>
      </c>
      <c r="AE81" s="89">
        <v>48.1595087051392</v>
      </c>
      <c r="AF81" s="89">
        <v>64.87633228302</v>
      </c>
      <c r="AG81" s="89">
        <f t="shared" si="21"/>
        <v>41.5356049619472</v>
      </c>
    </row>
    <row r="82" spans="1:33">
      <c r="A82" s="83">
        <v>440000</v>
      </c>
      <c r="B82" s="84" t="s">
        <v>194</v>
      </c>
      <c r="C82" s="84">
        <v>2010</v>
      </c>
      <c r="D82" s="87">
        <v>5421.543</v>
      </c>
      <c r="E82" s="87">
        <v>921.4848</v>
      </c>
      <c r="F82" s="87">
        <v>304.0419</v>
      </c>
      <c r="G82" s="87">
        <v>469.5773</v>
      </c>
      <c r="H82" s="86">
        <v>214.44</v>
      </c>
      <c r="I82" s="87">
        <v>239.1606</v>
      </c>
      <c r="J82" s="87">
        <v>685.39</v>
      </c>
      <c r="K82" s="86">
        <v>301.7</v>
      </c>
      <c r="L82" s="86">
        <v>10441</v>
      </c>
      <c r="M82" s="89">
        <f t="shared" si="11"/>
        <v>0.519255147974332</v>
      </c>
      <c r="N82" s="89">
        <v>1.01414297627017</v>
      </c>
      <c r="O82" s="89">
        <f t="shared" si="12"/>
        <v>0.51201374966285</v>
      </c>
      <c r="P82" s="89">
        <f t="shared" si="13"/>
        <v>0.169967258398578</v>
      </c>
      <c r="Q82" s="89">
        <f t="shared" si="14"/>
        <v>0.0560803262097156</v>
      </c>
      <c r="R82" s="89">
        <f t="shared" si="15"/>
        <v>0.0866132206274118</v>
      </c>
      <c r="S82" s="89">
        <f t="shared" si="16"/>
        <v>0.0395533153569012</v>
      </c>
      <c r="T82" s="89">
        <f t="shared" si="17"/>
        <v>0.0441130135830335</v>
      </c>
      <c r="U82" s="89">
        <f t="shared" si="18"/>
        <v>0.126419729586208</v>
      </c>
      <c r="V82" s="89">
        <f t="shared" si="19"/>
        <v>0.0556483643125214</v>
      </c>
      <c r="W82" s="90">
        <v>1.37389618644068</v>
      </c>
      <c r="X82" s="89">
        <v>0.241977834340863</v>
      </c>
      <c r="Y82" s="89">
        <f t="shared" si="20"/>
        <v>23.8564835370894</v>
      </c>
      <c r="Z82" s="89">
        <v>49.0548849105835</v>
      </c>
      <c r="AA82" s="89">
        <v>48.8114929199219</v>
      </c>
      <c r="AB82" s="89">
        <v>14.6175110340118</v>
      </c>
      <c r="AC82" s="89">
        <v>64.3301296234131</v>
      </c>
      <c r="AD82" s="89">
        <v>76.3548851013184</v>
      </c>
      <c r="AE82" s="89">
        <v>56.4351654052734</v>
      </c>
      <c r="AF82" s="89">
        <v>95.4406356811523</v>
      </c>
      <c r="AG82" s="89">
        <f t="shared" si="21"/>
        <v>50.1690860665106</v>
      </c>
    </row>
    <row r="83" spans="1:33">
      <c r="A83" s="83">
        <v>450000</v>
      </c>
      <c r="B83" s="84" t="s">
        <v>195</v>
      </c>
      <c r="C83" s="84">
        <v>2010</v>
      </c>
      <c r="D83" s="87">
        <v>2007.591</v>
      </c>
      <c r="E83" s="87">
        <v>366.8362</v>
      </c>
      <c r="F83" s="87">
        <v>165.4911</v>
      </c>
      <c r="G83" s="87">
        <v>217.0733</v>
      </c>
      <c r="H83" s="86">
        <v>21.66</v>
      </c>
      <c r="I83" s="87">
        <v>63.9887</v>
      </c>
      <c r="J83" s="87">
        <v>268.7583</v>
      </c>
      <c r="K83" s="86">
        <v>304.8</v>
      </c>
      <c r="L83" s="86">
        <v>4610</v>
      </c>
      <c r="M83" s="89">
        <f t="shared" si="11"/>
        <v>0.435486117136659</v>
      </c>
      <c r="N83" s="89">
        <v>1.04789152894487</v>
      </c>
      <c r="O83" s="89">
        <f t="shared" si="12"/>
        <v>0.415583202180433</v>
      </c>
      <c r="P83" s="89">
        <f t="shared" si="13"/>
        <v>0.182724568898745</v>
      </c>
      <c r="Q83" s="89">
        <f t="shared" si="14"/>
        <v>0.0824326767752993</v>
      </c>
      <c r="R83" s="89">
        <f t="shared" si="15"/>
        <v>0.108126256792345</v>
      </c>
      <c r="S83" s="89">
        <f t="shared" si="16"/>
        <v>0.0107890501601173</v>
      </c>
      <c r="T83" s="89">
        <f t="shared" si="17"/>
        <v>0.0318733746066803</v>
      </c>
      <c r="U83" s="89">
        <f t="shared" si="18"/>
        <v>0.133871042458349</v>
      </c>
      <c r="V83" s="89">
        <f t="shared" si="19"/>
        <v>0.151823752945695</v>
      </c>
      <c r="W83" s="90">
        <v>1.37389618644068</v>
      </c>
      <c r="X83" s="89">
        <v>0.241977834340863</v>
      </c>
      <c r="Y83" s="89">
        <f t="shared" si="20"/>
        <v>15.3372694697913</v>
      </c>
      <c r="Z83" s="89">
        <v>62.5750684738159</v>
      </c>
      <c r="AA83" s="89">
        <v>123.951148986816</v>
      </c>
      <c r="AB83" s="89">
        <v>28.5723042488098</v>
      </c>
      <c r="AC83" s="89">
        <v>6.38705670833588</v>
      </c>
      <c r="AD83" s="89">
        <v>49.2237186431885</v>
      </c>
      <c r="AE83" s="89">
        <v>49.9149894714355</v>
      </c>
      <c r="AF83" s="89">
        <v>78.1300783157349</v>
      </c>
      <c r="AG83" s="89">
        <f t="shared" si="21"/>
        <v>52.2692012518035</v>
      </c>
    </row>
    <row r="84" spans="1:33">
      <c r="A84" s="83">
        <v>460000</v>
      </c>
      <c r="B84" s="84" t="s">
        <v>196</v>
      </c>
      <c r="C84" s="84">
        <v>2010</v>
      </c>
      <c r="D84" s="87">
        <v>581.3379</v>
      </c>
      <c r="E84" s="87">
        <v>98.3344</v>
      </c>
      <c r="F84" s="87">
        <v>34.8205</v>
      </c>
      <c r="G84" s="87">
        <v>73.8033</v>
      </c>
      <c r="H84" s="86">
        <v>7.47</v>
      </c>
      <c r="I84" s="87">
        <v>14.8874</v>
      </c>
      <c r="J84" s="87">
        <v>62.4432</v>
      </c>
      <c r="K84" s="86">
        <v>108.5</v>
      </c>
      <c r="L84" s="86">
        <v>869</v>
      </c>
      <c r="M84" s="89">
        <f t="shared" si="11"/>
        <v>0.668973417721519</v>
      </c>
      <c r="N84" s="89">
        <v>1.06005258035788</v>
      </c>
      <c r="O84" s="89">
        <f t="shared" si="12"/>
        <v>0.631075693901589</v>
      </c>
      <c r="P84" s="89">
        <f t="shared" si="13"/>
        <v>0.169151882235787</v>
      </c>
      <c r="Q84" s="89">
        <f t="shared" si="14"/>
        <v>0.0598971785600079</v>
      </c>
      <c r="R84" s="89">
        <f t="shared" si="15"/>
        <v>0.126954220600446</v>
      </c>
      <c r="S84" s="89">
        <f t="shared" si="16"/>
        <v>0.0128496697015626</v>
      </c>
      <c r="T84" s="89">
        <f t="shared" si="17"/>
        <v>0.0256088584625224</v>
      </c>
      <c r="U84" s="89">
        <f t="shared" si="18"/>
        <v>0.107412917685222</v>
      </c>
      <c r="V84" s="89">
        <f t="shared" si="19"/>
        <v>0.186638442117743</v>
      </c>
      <c r="W84" s="90">
        <v>1.37389618644068</v>
      </c>
      <c r="X84" s="89">
        <v>0.241977834340863</v>
      </c>
      <c r="Y84" s="89">
        <f t="shared" si="20"/>
        <v>34.3750818103543</v>
      </c>
      <c r="Z84" s="89">
        <v>48.1907510757446</v>
      </c>
      <c r="AA84" s="89">
        <v>59.6946573257446</v>
      </c>
      <c r="AB84" s="89">
        <v>40.7853841781616</v>
      </c>
      <c r="AC84" s="89">
        <v>10.5379927158356</v>
      </c>
      <c r="AD84" s="89">
        <v>35.3373908996582</v>
      </c>
      <c r="AE84" s="89">
        <v>73.0668210983276</v>
      </c>
      <c r="AF84" s="89">
        <v>71.8638038635254</v>
      </c>
      <c r="AG84" s="89">
        <f t="shared" si="21"/>
        <v>46.2169668978451</v>
      </c>
    </row>
    <row r="85" spans="1:33">
      <c r="A85" s="83">
        <v>500000</v>
      </c>
      <c r="B85" s="84" t="s">
        <v>197</v>
      </c>
      <c r="C85" s="84">
        <v>2010</v>
      </c>
      <c r="D85" s="87">
        <v>1709.035</v>
      </c>
      <c r="E85" s="87">
        <v>240.4608</v>
      </c>
      <c r="F85" s="87">
        <v>94.8682</v>
      </c>
      <c r="G85" s="87">
        <v>236.9806</v>
      </c>
      <c r="H85" s="86">
        <v>17.9</v>
      </c>
      <c r="I85" s="87">
        <v>69.0101</v>
      </c>
      <c r="J85" s="87">
        <v>168.4896</v>
      </c>
      <c r="K85" s="86">
        <v>532.8</v>
      </c>
      <c r="L85" s="86">
        <v>2885</v>
      </c>
      <c r="M85" s="89">
        <f t="shared" si="11"/>
        <v>0.592386481802426</v>
      </c>
      <c r="N85" s="89">
        <v>1.01671943460275</v>
      </c>
      <c r="O85" s="89">
        <f t="shared" si="12"/>
        <v>0.582644987044909</v>
      </c>
      <c r="P85" s="89">
        <f t="shared" si="13"/>
        <v>0.140699751614215</v>
      </c>
      <c r="Q85" s="89">
        <f t="shared" si="14"/>
        <v>0.0555098052409693</v>
      </c>
      <c r="R85" s="89">
        <f t="shared" si="15"/>
        <v>0.138663397765406</v>
      </c>
      <c r="S85" s="89">
        <f t="shared" si="16"/>
        <v>0.0104737468805495</v>
      </c>
      <c r="T85" s="89">
        <f t="shared" si="17"/>
        <v>0.0403795709274532</v>
      </c>
      <c r="U85" s="89">
        <f t="shared" si="18"/>
        <v>0.0985875654974883</v>
      </c>
      <c r="V85" s="89">
        <f t="shared" si="19"/>
        <v>0.311754879215464</v>
      </c>
      <c r="W85" s="90">
        <v>1.37389618644068</v>
      </c>
      <c r="X85" s="89">
        <v>0.241977834340863</v>
      </c>
      <c r="Y85" s="89">
        <f t="shared" si="20"/>
        <v>30.0964422099947</v>
      </c>
      <c r="Z85" s="89">
        <v>18.0372166633606</v>
      </c>
      <c r="AA85" s="89">
        <v>47.1847438812256</v>
      </c>
      <c r="AB85" s="89">
        <v>48.3807373046875</v>
      </c>
      <c r="AC85" s="89">
        <v>5.75190663337708</v>
      </c>
      <c r="AD85" s="89">
        <v>68.0790948867798</v>
      </c>
      <c r="AE85" s="89">
        <v>80.78932762146</v>
      </c>
      <c r="AF85" s="89">
        <v>49.344162940979</v>
      </c>
      <c r="AG85" s="89">
        <f t="shared" si="21"/>
        <v>41.0371054624152</v>
      </c>
    </row>
    <row r="86" spans="1:33">
      <c r="A86" s="83">
        <v>510000</v>
      </c>
      <c r="B86" s="84" t="s">
        <v>198</v>
      </c>
      <c r="C86" s="84">
        <v>2010</v>
      </c>
      <c r="D86" s="87">
        <v>4257.981</v>
      </c>
      <c r="E86" s="87">
        <v>540.6546</v>
      </c>
      <c r="F86" s="87">
        <v>263.3417</v>
      </c>
      <c r="G86" s="87">
        <v>513.6524</v>
      </c>
      <c r="H86" s="86">
        <v>34.71</v>
      </c>
      <c r="I86" s="87">
        <v>112.9947</v>
      </c>
      <c r="J86" s="87">
        <v>407.3096</v>
      </c>
      <c r="K86" s="86">
        <v>1045.2</v>
      </c>
      <c r="L86" s="86">
        <v>8045</v>
      </c>
      <c r="M86" s="89">
        <f t="shared" si="11"/>
        <v>0.529270478558111</v>
      </c>
      <c r="N86" s="89">
        <v>1.03482739662114</v>
      </c>
      <c r="O86" s="89">
        <f t="shared" si="12"/>
        <v>0.511457737093408</v>
      </c>
      <c r="P86" s="89">
        <f t="shared" si="13"/>
        <v>0.126974404066152</v>
      </c>
      <c r="Q86" s="89">
        <f t="shared" si="14"/>
        <v>0.0618466122793878</v>
      </c>
      <c r="R86" s="89">
        <f t="shared" si="15"/>
        <v>0.120632853927718</v>
      </c>
      <c r="S86" s="89">
        <f t="shared" si="16"/>
        <v>0.00815175079456672</v>
      </c>
      <c r="T86" s="89">
        <f t="shared" si="17"/>
        <v>0.0265371545810092</v>
      </c>
      <c r="U86" s="89">
        <f t="shared" si="18"/>
        <v>0.0956579186238736</v>
      </c>
      <c r="V86" s="89">
        <f t="shared" si="19"/>
        <v>0.245468450892571</v>
      </c>
      <c r="W86" s="90">
        <v>1.37389618644068</v>
      </c>
      <c r="X86" s="89">
        <v>0.241977834340863</v>
      </c>
      <c r="Y86" s="89">
        <f t="shared" si="20"/>
        <v>23.8073622759657</v>
      </c>
      <c r="Z86" s="89">
        <v>3.49111020565033</v>
      </c>
      <c r="AA86" s="89">
        <v>65.2531671524048</v>
      </c>
      <c r="AB86" s="89">
        <v>36.6849207878113</v>
      </c>
      <c r="AC86" s="89">
        <v>1.07445038855076</v>
      </c>
      <c r="AD86" s="89">
        <v>37.3951101303101</v>
      </c>
      <c r="AE86" s="89">
        <v>83.3528804779053</v>
      </c>
      <c r="AF86" s="89">
        <v>61.2750196456909</v>
      </c>
      <c r="AG86" s="89">
        <f t="shared" si="21"/>
        <v>37.0513522019283</v>
      </c>
    </row>
    <row r="87" spans="1:33">
      <c r="A87" s="83">
        <v>520000</v>
      </c>
      <c r="B87" s="84" t="s">
        <v>199</v>
      </c>
      <c r="C87" s="84">
        <v>2010</v>
      </c>
      <c r="D87" s="87">
        <v>1631.479</v>
      </c>
      <c r="E87" s="87">
        <v>292.0567</v>
      </c>
      <c r="F87" s="87">
        <v>127.6778</v>
      </c>
      <c r="G87" s="87">
        <v>140.7622</v>
      </c>
      <c r="H87" s="86">
        <v>16.66</v>
      </c>
      <c r="I87" s="87">
        <v>54.3197</v>
      </c>
      <c r="J87" s="87">
        <v>212.6928</v>
      </c>
      <c r="K87" s="86">
        <v>228.1</v>
      </c>
      <c r="L87" s="86">
        <v>3479</v>
      </c>
      <c r="M87" s="89">
        <f t="shared" si="11"/>
        <v>0.468950560505893</v>
      </c>
      <c r="N87" s="89">
        <v>1.02831733680975</v>
      </c>
      <c r="O87" s="89">
        <f t="shared" si="12"/>
        <v>0.456036812488997</v>
      </c>
      <c r="P87" s="89">
        <f t="shared" si="13"/>
        <v>0.179013459566442</v>
      </c>
      <c r="Q87" s="89">
        <f t="shared" si="14"/>
        <v>0.0782589294744217</v>
      </c>
      <c r="R87" s="89">
        <f t="shared" si="15"/>
        <v>0.0862788917295289</v>
      </c>
      <c r="S87" s="89">
        <f t="shared" si="16"/>
        <v>0.0102115932843757</v>
      </c>
      <c r="T87" s="89">
        <f t="shared" si="17"/>
        <v>0.0332947589273291</v>
      </c>
      <c r="U87" s="89">
        <f t="shared" si="18"/>
        <v>0.130368089322633</v>
      </c>
      <c r="V87" s="89">
        <f t="shared" si="19"/>
        <v>0.139811790406128</v>
      </c>
      <c r="W87" s="90">
        <v>1.37389618644068</v>
      </c>
      <c r="X87" s="89">
        <v>0.241977834340863</v>
      </c>
      <c r="Y87" s="89">
        <f t="shared" si="20"/>
        <v>18.9111677314034</v>
      </c>
      <c r="Z87" s="89">
        <v>58.6420392990112</v>
      </c>
      <c r="AA87" s="89">
        <v>112.050352096558</v>
      </c>
      <c r="AB87" s="89">
        <v>14.4006431102753</v>
      </c>
      <c r="AC87" s="89">
        <v>5.22382140159607</v>
      </c>
      <c r="AD87" s="89">
        <v>52.3744487762451</v>
      </c>
      <c r="AE87" s="89">
        <v>52.98020362854</v>
      </c>
      <c r="AF87" s="89">
        <v>80.2921104431152</v>
      </c>
      <c r="AG87" s="89">
        <f t="shared" si="21"/>
        <v>49.9132149915932</v>
      </c>
    </row>
    <row r="88" spans="1:33">
      <c r="A88" s="83">
        <v>530000</v>
      </c>
      <c r="B88" s="84" t="s">
        <v>200</v>
      </c>
      <c r="C88" s="84">
        <v>2010</v>
      </c>
      <c r="D88" s="87">
        <v>2285.723</v>
      </c>
      <c r="E88" s="87">
        <v>374.7944</v>
      </c>
      <c r="F88" s="87">
        <v>183.7015</v>
      </c>
      <c r="G88" s="87">
        <v>304.6932</v>
      </c>
      <c r="H88" s="86">
        <v>21.43</v>
      </c>
      <c r="I88" s="87">
        <v>86.406</v>
      </c>
      <c r="J88" s="87">
        <v>246.4983</v>
      </c>
      <c r="K88" s="86">
        <v>439.7</v>
      </c>
      <c r="L88" s="86">
        <v>4602</v>
      </c>
      <c r="M88" s="89">
        <f t="shared" si="11"/>
        <v>0.496680356366797</v>
      </c>
      <c r="N88" s="89">
        <v>1.00815925745395</v>
      </c>
      <c r="O88" s="89">
        <f t="shared" si="12"/>
        <v>0.492660611599338</v>
      </c>
      <c r="P88" s="89">
        <f t="shared" si="13"/>
        <v>0.163971924857036</v>
      </c>
      <c r="Q88" s="89">
        <f t="shared" si="14"/>
        <v>0.0803690998428069</v>
      </c>
      <c r="R88" s="89">
        <f t="shared" si="15"/>
        <v>0.133302766783202</v>
      </c>
      <c r="S88" s="89">
        <f t="shared" si="16"/>
        <v>0.00937558925556596</v>
      </c>
      <c r="T88" s="89">
        <f t="shared" si="17"/>
        <v>0.0378024808780417</v>
      </c>
      <c r="U88" s="89">
        <f t="shared" si="18"/>
        <v>0.107842595100106</v>
      </c>
      <c r="V88" s="89">
        <f t="shared" si="19"/>
        <v>0.192368016596937</v>
      </c>
      <c r="W88" s="90">
        <v>1.37389618644068</v>
      </c>
      <c r="X88" s="89">
        <v>0.241977834340863</v>
      </c>
      <c r="Y88" s="89">
        <f t="shared" si="20"/>
        <v>22.1467190450119</v>
      </c>
      <c r="Z88" s="89">
        <v>42.70103931427</v>
      </c>
      <c r="AA88" s="89">
        <v>118.067178726196</v>
      </c>
      <c r="AB88" s="89">
        <v>44.9034738540649</v>
      </c>
      <c r="AC88" s="89">
        <v>3.53976488113403</v>
      </c>
      <c r="AD88" s="89">
        <v>62.3665523529053</v>
      </c>
      <c r="AE88" s="89">
        <v>72.6908397674561</v>
      </c>
      <c r="AF88" s="89">
        <v>70.8325386047363</v>
      </c>
      <c r="AG88" s="89">
        <f t="shared" si="21"/>
        <v>53.9778934611019</v>
      </c>
    </row>
    <row r="89" spans="1:33">
      <c r="A89" s="83">
        <v>540000</v>
      </c>
      <c r="B89" s="84" t="s">
        <v>201</v>
      </c>
      <c r="C89" s="84">
        <v>2010</v>
      </c>
      <c r="D89" s="87">
        <v>551.0362</v>
      </c>
      <c r="E89" s="87">
        <v>60.7959</v>
      </c>
      <c r="F89" s="87">
        <v>32.0406</v>
      </c>
      <c r="G89" s="87">
        <v>31.9119</v>
      </c>
      <c r="H89" s="86">
        <v>2.71</v>
      </c>
      <c r="I89" s="87">
        <v>11.7746</v>
      </c>
      <c r="J89" s="87">
        <v>72.3458</v>
      </c>
      <c r="K89" s="86">
        <v>295.2</v>
      </c>
      <c r="L89" s="86">
        <v>300</v>
      </c>
      <c r="M89" s="89">
        <f t="shared" si="11"/>
        <v>1.83678733333333</v>
      </c>
      <c r="N89" s="89">
        <v>1.01817775707154</v>
      </c>
      <c r="O89" s="89">
        <f t="shared" si="12"/>
        <v>1.80399475492006</v>
      </c>
      <c r="P89" s="89">
        <f t="shared" si="13"/>
        <v>0.11033013801997</v>
      </c>
      <c r="Q89" s="89">
        <f t="shared" si="14"/>
        <v>0.0581460891317122</v>
      </c>
      <c r="R89" s="89">
        <f t="shared" si="15"/>
        <v>0.0579125291587014</v>
      </c>
      <c r="S89" s="89">
        <f t="shared" si="16"/>
        <v>0.00491800720170472</v>
      </c>
      <c r="T89" s="89">
        <f t="shared" si="17"/>
        <v>0.0213681061244252</v>
      </c>
      <c r="U89" s="89">
        <f t="shared" si="18"/>
        <v>0.131290466942099</v>
      </c>
      <c r="V89" s="89">
        <f t="shared" si="19"/>
        <v>0.535717980052853</v>
      </c>
      <c r="W89" s="90">
        <v>1.37389618644068</v>
      </c>
      <c r="X89" s="89">
        <v>0.241977834340863</v>
      </c>
      <c r="Y89" s="89">
        <f t="shared" si="20"/>
        <v>137.99731382405</v>
      </c>
      <c r="Z89" s="89">
        <v>-14.148463010788</v>
      </c>
      <c r="AA89" s="89">
        <v>54.7016954421997</v>
      </c>
      <c r="AB89" s="89">
        <v>-3.99967700242996</v>
      </c>
      <c r="AC89" s="89">
        <v>-5.43964028358459</v>
      </c>
      <c r="AD89" s="89">
        <v>25.937066078186</v>
      </c>
      <c r="AE89" s="89">
        <v>52.1730899810791</v>
      </c>
      <c r="AF89" s="89">
        <v>9.03315961360931</v>
      </c>
      <c r="AG89" s="89">
        <f t="shared" si="21"/>
        <v>41.4528474682078</v>
      </c>
    </row>
    <row r="90" spans="1:33">
      <c r="A90" s="83">
        <v>610000</v>
      </c>
      <c r="B90" s="84" t="s">
        <v>202</v>
      </c>
      <c r="C90" s="84">
        <v>2010</v>
      </c>
      <c r="D90" s="87">
        <v>2218.828</v>
      </c>
      <c r="E90" s="87">
        <v>377.7877</v>
      </c>
      <c r="F90" s="87">
        <v>156.656</v>
      </c>
      <c r="G90" s="87">
        <v>315.6139</v>
      </c>
      <c r="H90" s="86">
        <v>25.25</v>
      </c>
      <c r="I90" s="87">
        <v>82.8806</v>
      </c>
      <c r="J90" s="87">
        <v>287.2897</v>
      </c>
      <c r="K90" s="86">
        <v>791.8</v>
      </c>
      <c r="L90" s="86">
        <v>3735</v>
      </c>
      <c r="M90" s="89">
        <f t="shared" si="11"/>
        <v>0.594063721552878</v>
      </c>
      <c r="N90" s="89">
        <v>1.06310824416671</v>
      </c>
      <c r="O90" s="89">
        <f t="shared" si="12"/>
        <v>0.55879890388633</v>
      </c>
      <c r="P90" s="89">
        <f t="shared" si="13"/>
        <v>0.170264527038599</v>
      </c>
      <c r="Q90" s="89">
        <f t="shared" si="14"/>
        <v>0.0706030390818937</v>
      </c>
      <c r="R90" s="89">
        <f t="shared" si="15"/>
        <v>0.14224351774901</v>
      </c>
      <c r="S90" s="89">
        <f t="shared" si="16"/>
        <v>0.0113798816312035</v>
      </c>
      <c r="T90" s="89">
        <f t="shared" si="17"/>
        <v>0.0373533234662624</v>
      </c>
      <c r="U90" s="89">
        <f t="shared" si="18"/>
        <v>0.129478129895603</v>
      </c>
      <c r="V90" s="89">
        <f t="shared" si="19"/>
        <v>0.356855060419284</v>
      </c>
      <c r="W90" s="90">
        <v>1.37389618644068</v>
      </c>
      <c r="X90" s="89">
        <v>0.241977834340863</v>
      </c>
      <c r="Y90" s="89">
        <f t="shared" si="20"/>
        <v>27.9897458114124</v>
      </c>
      <c r="Z90" s="89">
        <v>49.3699312210083</v>
      </c>
      <c r="AA90" s="89">
        <v>90.2207660675049</v>
      </c>
      <c r="AB90" s="89">
        <v>50.7030439376831</v>
      </c>
      <c r="AC90" s="89">
        <v>7.5772351026535</v>
      </c>
      <c r="AD90" s="89">
        <v>61.3709211349487</v>
      </c>
      <c r="AE90" s="89">
        <v>53.7589502334595</v>
      </c>
      <c r="AF90" s="89">
        <v>41.226601600647</v>
      </c>
      <c r="AG90" s="89">
        <f t="shared" si="21"/>
        <v>48.0002289564986</v>
      </c>
    </row>
    <row r="91" spans="1:33">
      <c r="A91" s="83">
        <v>620000</v>
      </c>
      <c r="B91" s="84" t="s">
        <v>203</v>
      </c>
      <c r="C91" s="84">
        <v>2010</v>
      </c>
      <c r="D91" s="87">
        <v>1468.581</v>
      </c>
      <c r="E91" s="87">
        <v>228.2329</v>
      </c>
      <c r="F91" s="87">
        <v>100.4018</v>
      </c>
      <c r="G91" s="87">
        <v>215.0927</v>
      </c>
      <c r="H91" s="86">
        <v>10.89</v>
      </c>
      <c r="I91" s="87">
        <v>68.307</v>
      </c>
      <c r="J91" s="87">
        <v>145.754</v>
      </c>
      <c r="K91" s="86">
        <v>491.1</v>
      </c>
      <c r="L91" s="86">
        <v>2560</v>
      </c>
      <c r="M91" s="89">
        <f t="shared" si="11"/>
        <v>0.573664453125</v>
      </c>
      <c r="N91" s="89">
        <v>1.05520191876195</v>
      </c>
      <c r="O91" s="89">
        <f t="shared" si="12"/>
        <v>0.543653724396247</v>
      </c>
      <c r="P91" s="89">
        <f t="shared" si="13"/>
        <v>0.155410494892689</v>
      </c>
      <c r="Q91" s="89">
        <f t="shared" si="14"/>
        <v>0.0683665388562156</v>
      </c>
      <c r="R91" s="89">
        <f t="shared" si="15"/>
        <v>0.146462946204534</v>
      </c>
      <c r="S91" s="89">
        <f t="shared" si="16"/>
        <v>0.00741532132037661</v>
      </c>
      <c r="T91" s="89">
        <f t="shared" si="17"/>
        <v>0.0465122454941198</v>
      </c>
      <c r="U91" s="89">
        <f t="shared" si="18"/>
        <v>0.0992481858338083</v>
      </c>
      <c r="V91" s="89">
        <f t="shared" si="19"/>
        <v>0.334404435301832</v>
      </c>
      <c r="W91" s="90">
        <v>1.37389618644068</v>
      </c>
      <c r="X91" s="89">
        <v>0.241977834340863</v>
      </c>
      <c r="Y91" s="89">
        <f t="shared" si="20"/>
        <v>26.651735922096</v>
      </c>
      <c r="Z91" s="89">
        <v>33.6276435852051</v>
      </c>
      <c r="AA91" s="89">
        <v>83.8437271118164</v>
      </c>
      <c r="AB91" s="89">
        <v>53.4400463104248</v>
      </c>
      <c r="AC91" s="89">
        <v>-0.409021750092506</v>
      </c>
      <c r="AD91" s="89">
        <v>81.6731739044189</v>
      </c>
      <c r="AE91" s="89">
        <v>80.2112674713135</v>
      </c>
      <c r="AF91" s="89">
        <v>45.2674770355225</v>
      </c>
      <c r="AG91" s="89">
        <f t="shared" si="21"/>
        <v>48.9693470861311</v>
      </c>
    </row>
    <row r="92" spans="1:33">
      <c r="A92" s="83">
        <v>630000</v>
      </c>
      <c r="B92" s="84" t="s">
        <v>204</v>
      </c>
      <c r="C92" s="84">
        <v>2010</v>
      </c>
      <c r="D92" s="87">
        <v>743.4033</v>
      </c>
      <c r="E92" s="87">
        <v>82.4664</v>
      </c>
      <c r="F92" s="87">
        <v>38.9381</v>
      </c>
      <c r="G92" s="87">
        <v>189.5035</v>
      </c>
      <c r="H92" s="86">
        <v>4.08</v>
      </c>
      <c r="I92" s="87">
        <v>36.1484</v>
      </c>
      <c r="J92" s="87">
        <v>55.2025</v>
      </c>
      <c r="K92" s="86">
        <v>89.6</v>
      </c>
      <c r="L92" s="86">
        <v>563</v>
      </c>
      <c r="M92" s="89">
        <f t="shared" si="11"/>
        <v>1.32043214920071</v>
      </c>
      <c r="N92" s="89">
        <v>1.04434322097643</v>
      </c>
      <c r="O92" s="89">
        <f t="shared" si="12"/>
        <v>1.26436608451975</v>
      </c>
      <c r="P92" s="89">
        <f t="shared" si="13"/>
        <v>0.110930903857973</v>
      </c>
      <c r="Q92" s="89">
        <f t="shared" si="14"/>
        <v>0.0523781640463528</v>
      </c>
      <c r="R92" s="89">
        <f t="shared" si="15"/>
        <v>0.254913450074811</v>
      </c>
      <c r="S92" s="89">
        <f t="shared" si="16"/>
        <v>0.00548827265092851</v>
      </c>
      <c r="T92" s="89">
        <f t="shared" si="17"/>
        <v>0.0486255576212804</v>
      </c>
      <c r="U92" s="89">
        <f t="shared" si="18"/>
        <v>0.0742564634835493</v>
      </c>
      <c r="V92" s="89">
        <f t="shared" si="19"/>
        <v>0.120526771941959</v>
      </c>
      <c r="W92" s="90">
        <v>1.37389618644068</v>
      </c>
      <c r="X92" s="89">
        <v>0.241977834340863</v>
      </c>
      <c r="Y92" s="89">
        <f t="shared" si="20"/>
        <v>90.323498005157</v>
      </c>
      <c r="Z92" s="89">
        <v>-13.5117721557617</v>
      </c>
      <c r="AA92" s="89">
        <v>38.2553505897522</v>
      </c>
      <c r="AB92" s="89">
        <v>123.788299560547</v>
      </c>
      <c r="AC92" s="89">
        <v>-4.29089099168777</v>
      </c>
      <c r="AD92" s="89">
        <v>86.3576793670654</v>
      </c>
      <c r="AE92" s="89">
        <v>102.079944610596</v>
      </c>
      <c r="AF92" s="89">
        <v>83.7632083892822</v>
      </c>
      <c r="AG92" s="89">
        <f t="shared" si="21"/>
        <v>60.9460604597103</v>
      </c>
    </row>
    <row r="93" spans="1:33">
      <c r="A93" s="83">
        <v>640000</v>
      </c>
      <c r="B93" s="84" t="s">
        <v>205</v>
      </c>
      <c r="C93" s="84">
        <v>2010</v>
      </c>
      <c r="D93" s="87">
        <v>557.5285</v>
      </c>
      <c r="E93" s="87">
        <v>81.5869</v>
      </c>
      <c r="F93" s="87">
        <v>34.018</v>
      </c>
      <c r="G93" s="87">
        <v>35.0312</v>
      </c>
      <c r="H93" s="86">
        <v>5.97</v>
      </c>
      <c r="I93" s="87">
        <v>30.7857</v>
      </c>
      <c r="J93" s="87">
        <v>51.7664</v>
      </c>
      <c r="K93" s="86">
        <v>68.7</v>
      </c>
      <c r="L93" s="86">
        <v>633</v>
      </c>
      <c r="M93" s="89">
        <f t="shared" si="11"/>
        <v>0.880771721958926</v>
      </c>
      <c r="N93" s="89">
        <v>1.10502772719105</v>
      </c>
      <c r="O93" s="89">
        <f t="shared" si="12"/>
        <v>0.797058481236324</v>
      </c>
      <c r="P93" s="89">
        <f t="shared" si="13"/>
        <v>0.146336734355284</v>
      </c>
      <c r="Q93" s="89">
        <f t="shared" si="14"/>
        <v>0.0610157148917051</v>
      </c>
      <c r="R93" s="89">
        <f t="shared" si="15"/>
        <v>0.0628330210921953</v>
      </c>
      <c r="S93" s="89">
        <f t="shared" si="16"/>
        <v>0.0107079727762796</v>
      </c>
      <c r="T93" s="89">
        <f t="shared" si="17"/>
        <v>0.0552181637351274</v>
      </c>
      <c r="U93" s="89">
        <f t="shared" si="18"/>
        <v>0.0928497825671692</v>
      </c>
      <c r="V93" s="89">
        <f t="shared" si="19"/>
        <v>0.123222400289851</v>
      </c>
      <c r="W93" s="90">
        <v>1.37389618644068</v>
      </c>
      <c r="X93" s="89">
        <v>0.241977834340863</v>
      </c>
      <c r="Y93" s="89">
        <f t="shared" si="20"/>
        <v>49.0389298720825</v>
      </c>
      <c r="Z93" s="89">
        <v>24.0112829208374</v>
      </c>
      <c r="AA93" s="89">
        <v>62.8839921951294</v>
      </c>
      <c r="AB93" s="89">
        <v>-0.807916969060898</v>
      </c>
      <c r="AC93" s="89">
        <v>6.22373402118683</v>
      </c>
      <c r="AD93" s="89">
        <v>100.971269607544</v>
      </c>
      <c r="AE93" s="89">
        <v>85.8100986480713</v>
      </c>
      <c r="AF93" s="89">
        <v>83.2780265808105</v>
      </c>
      <c r="AG93" s="89">
        <f t="shared" si="21"/>
        <v>50.3895984306667</v>
      </c>
    </row>
    <row r="94" spans="1:33">
      <c r="A94" s="83">
        <v>650000</v>
      </c>
      <c r="B94" s="84" t="s">
        <v>206</v>
      </c>
      <c r="C94" s="84">
        <v>2010</v>
      </c>
      <c r="D94" s="87">
        <v>1698.913</v>
      </c>
      <c r="E94" s="87">
        <v>313.8356</v>
      </c>
      <c r="F94" s="87">
        <v>103.5599</v>
      </c>
      <c r="G94" s="87">
        <v>166.4041</v>
      </c>
      <c r="H94" s="86">
        <v>20.19</v>
      </c>
      <c r="I94" s="87">
        <v>51.0155</v>
      </c>
      <c r="J94" s="87">
        <v>195.5676</v>
      </c>
      <c r="K94" s="86">
        <v>500.8</v>
      </c>
      <c r="L94" s="86">
        <v>2185</v>
      </c>
      <c r="M94" s="89">
        <f t="shared" si="11"/>
        <v>0.777534553775744</v>
      </c>
      <c r="N94" s="89">
        <v>1.08719234520703</v>
      </c>
      <c r="O94" s="89">
        <f t="shared" si="12"/>
        <v>0.715176626476045</v>
      </c>
      <c r="P94" s="89">
        <f t="shared" si="13"/>
        <v>0.184727293275171</v>
      </c>
      <c r="Q94" s="89">
        <f t="shared" si="14"/>
        <v>0.0609565645798225</v>
      </c>
      <c r="R94" s="89">
        <f t="shared" si="15"/>
        <v>0.0979473934215584</v>
      </c>
      <c r="S94" s="89">
        <f t="shared" si="16"/>
        <v>0.0118840694020235</v>
      </c>
      <c r="T94" s="89">
        <f t="shared" si="17"/>
        <v>0.0300283181069307</v>
      </c>
      <c r="U94" s="89">
        <f t="shared" si="18"/>
        <v>0.115113369548647</v>
      </c>
      <c r="V94" s="89">
        <f t="shared" si="19"/>
        <v>0.294776718996205</v>
      </c>
      <c r="W94" s="90">
        <v>1.37389618644068</v>
      </c>
      <c r="X94" s="89">
        <v>0.241977834340863</v>
      </c>
      <c r="Y94" s="89">
        <f t="shared" si="20"/>
        <v>41.8050287158392</v>
      </c>
      <c r="Z94" s="89">
        <v>64.6975517272949</v>
      </c>
      <c r="AA94" s="89">
        <v>62.7153348922729</v>
      </c>
      <c r="AB94" s="89">
        <v>21.9696140289307</v>
      </c>
      <c r="AC94" s="89">
        <v>8.59287679195404</v>
      </c>
      <c r="AD94" s="89">
        <v>45.1338481903076</v>
      </c>
      <c r="AE94" s="89">
        <v>66.3286447525024</v>
      </c>
      <c r="AF94" s="89">
        <v>52.400050163269</v>
      </c>
      <c r="AG94" s="89">
        <f t="shared" si="21"/>
        <v>46.9154421287994</v>
      </c>
    </row>
    <row r="95" spans="1:33">
      <c r="A95" s="83">
        <v>110000</v>
      </c>
      <c r="B95" s="84" t="s">
        <v>176</v>
      </c>
      <c r="C95" s="84">
        <v>2011</v>
      </c>
      <c r="D95" s="87">
        <v>3245.23</v>
      </c>
      <c r="E95" s="87">
        <v>520.08</v>
      </c>
      <c r="F95" s="87">
        <v>225.49</v>
      </c>
      <c r="G95" s="87">
        <v>354.88</v>
      </c>
      <c r="H95" s="86">
        <v>183.07</v>
      </c>
      <c r="I95" s="87">
        <v>94.51</v>
      </c>
      <c r="J95" s="87">
        <v>261.38</v>
      </c>
      <c r="K95" s="86">
        <v>70.72</v>
      </c>
      <c r="L95" s="86">
        <v>2019</v>
      </c>
      <c r="M95" s="89">
        <f t="shared" si="11"/>
        <v>1.60734522040614</v>
      </c>
      <c r="N95" s="89">
        <v>1.11278861861978</v>
      </c>
      <c r="O95" s="89">
        <f t="shared" si="12"/>
        <v>1.44442996047153</v>
      </c>
      <c r="P95" s="89">
        <f t="shared" si="13"/>
        <v>0.16025982750067</v>
      </c>
      <c r="Q95" s="89">
        <f t="shared" si="14"/>
        <v>0.0694835188877214</v>
      </c>
      <c r="R95" s="89">
        <f t="shared" si="15"/>
        <v>0.109354344684352</v>
      </c>
      <c r="S95" s="89">
        <f t="shared" si="16"/>
        <v>0.0564120262662431</v>
      </c>
      <c r="T95" s="89">
        <f t="shared" si="17"/>
        <v>0.029122743226212</v>
      </c>
      <c r="U95" s="89">
        <f t="shared" si="18"/>
        <v>0.0805428274729372</v>
      </c>
      <c r="V95" s="89">
        <f t="shared" si="19"/>
        <v>0.0217919839271793</v>
      </c>
      <c r="W95" s="90">
        <v>1.37389618644068</v>
      </c>
      <c r="X95" s="89">
        <v>0.241977834340863</v>
      </c>
      <c r="Y95" s="89">
        <f t="shared" si="20"/>
        <v>106.231348215179</v>
      </c>
      <c r="Z95" s="89">
        <v>38.7669610977173</v>
      </c>
      <c r="AA95" s="89">
        <v>87.0286273956299</v>
      </c>
      <c r="AB95" s="89">
        <v>29.3689250946045</v>
      </c>
      <c r="AC95" s="89">
        <v>98.2905101776123</v>
      </c>
      <c r="AD95" s="89">
        <v>43.1264925003052</v>
      </c>
      <c r="AE95" s="89">
        <v>96.5791416168213</v>
      </c>
      <c r="AF95" s="89">
        <v>101.534433364868</v>
      </c>
      <c r="AG95" s="89">
        <f t="shared" si="21"/>
        <v>77.005558192459</v>
      </c>
    </row>
    <row r="96" spans="1:33">
      <c r="A96" s="83">
        <v>120000</v>
      </c>
      <c r="B96" s="84" t="s">
        <v>177</v>
      </c>
      <c r="C96" s="84">
        <v>2011</v>
      </c>
      <c r="D96" s="87">
        <v>1796.33</v>
      </c>
      <c r="E96" s="87">
        <v>302.32</v>
      </c>
      <c r="F96" s="87">
        <v>90.53</v>
      </c>
      <c r="G96" s="87">
        <v>168.34</v>
      </c>
      <c r="H96" s="86">
        <v>60.17</v>
      </c>
      <c r="I96" s="87">
        <v>32.24</v>
      </c>
      <c r="J96" s="87">
        <v>117.81</v>
      </c>
      <c r="K96" s="86">
        <v>61.17</v>
      </c>
      <c r="L96" s="86">
        <v>1355</v>
      </c>
      <c r="M96" s="89">
        <f t="shared" si="11"/>
        <v>1.32570479704797</v>
      </c>
      <c r="N96" s="89">
        <v>1.05707513337703</v>
      </c>
      <c r="O96" s="89">
        <f t="shared" si="12"/>
        <v>1.25412542135274</v>
      </c>
      <c r="P96" s="89">
        <f t="shared" si="13"/>
        <v>0.16829869790072</v>
      </c>
      <c r="Q96" s="89">
        <f t="shared" si="14"/>
        <v>0.0503971987329722</v>
      </c>
      <c r="R96" s="89">
        <f t="shared" si="15"/>
        <v>0.0937132932144984</v>
      </c>
      <c r="S96" s="89">
        <f t="shared" si="16"/>
        <v>0.0334960725479171</v>
      </c>
      <c r="T96" s="89">
        <f t="shared" si="17"/>
        <v>0.0179477044863694</v>
      </c>
      <c r="U96" s="89">
        <f t="shared" si="18"/>
        <v>0.0655837179137464</v>
      </c>
      <c r="V96" s="89">
        <f t="shared" si="19"/>
        <v>0.0340527631337227</v>
      </c>
      <c r="W96" s="90">
        <v>1.37389618644068</v>
      </c>
      <c r="X96" s="89">
        <v>0.241977834340863</v>
      </c>
      <c r="Y96" s="89">
        <f t="shared" si="20"/>
        <v>89.4187805272567</v>
      </c>
      <c r="Z96" s="89">
        <v>47.2865438461304</v>
      </c>
      <c r="AA96" s="89">
        <v>32.6069355010986</v>
      </c>
      <c r="AB96" s="89">
        <v>19.2230927944183</v>
      </c>
      <c r="AC96" s="89">
        <v>52.1283483505249</v>
      </c>
      <c r="AD96" s="89">
        <v>18.3551847934723</v>
      </c>
      <c r="AE96" s="89">
        <v>109.668912887573</v>
      </c>
      <c r="AF96" s="89">
        <v>99.3276214599609</v>
      </c>
      <c r="AG96" s="89">
        <f t="shared" si="21"/>
        <v>59.7380940361306</v>
      </c>
    </row>
    <row r="97" spans="1:33">
      <c r="A97" s="83">
        <v>130000</v>
      </c>
      <c r="B97" s="84" t="s">
        <v>178</v>
      </c>
      <c r="C97" s="84">
        <v>2011</v>
      </c>
      <c r="D97" s="87">
        <v>3537.39</v>
      </c>
      <c r="E97" s="87">
        <v>652.11</v>
      </c>
      <c r="F97" s="87">
        <v>302.75</v>
      </c>
      <c r="G97" s="87">
        <v>426.23</v>
      </c>
      <c r="H97" s="86">
        <v>33.22</v>
      </c>
      <c r="I97" s="87">
        <v>105.48</v>
      </c>
      <c r="J97" s="87">
        <v>414.93</v>
      </c>
      <c r="K97" s="86">
        <v>379.98</v>
      </c>
      <c r="L97" s="86">
        <v>7241</v>
      </c>
      <c r="M97" s="89">
        <f t="shared" si="11"/>
        <v>0.488522303549234</v>
      </c>
      <c r="N97" s="89">
        <v>1.1146021769999</v>
      </c>
      <c r="O97" s="89">
        <f t="shared" si="12"/>
        <v>0.438292974506973</v>
      </c>
      <c r="P97" s="89">
        <f t="shared" si="13"/>
        <v>0.184347781839153</v>
      </c>
      <c r="Q97" s="89">
        <f t="shared" si="14"/>
        <v>0.085585700191384</v>
      </c>
      <c r="R97" s="89">
        <f t="shared" si="15"/>
        <v>0.120492792708749</v>
      </c>
      <c r="S97" s="89">
        <f t="shared" si="16"/>
        <v>0.00939110474106615</v>
      </c>
      <c r="T97" s="89">
        <f t="shared" si="17"/>
        <v>0.0298185950658536</v>
      </c>
      <c r="U97" s="89">
        <f t="shared" si="18"/>
        <v>0.117298347086411</v>
      </c>
      <c r="V97" s="89">
        <f t="shared" si="19"/>
        <v>0.107418181201394</v>
      </c>
      <c r="W97" s="90">
        <v>1.37389618644068</v>
      </c>
      <c r="X97" s="89">
        <v>0.241977834340863</v>
      </c>
      <c r="Y97" s="89">
        <f t="shared" si="20"/>
        <v>17.343577812121</v>
      </c>
      <c r="Z97" s="89">
        <v>64.2953443527222</v>
      </c>
      <c r="AA97" s="89">
        <v>132.94150352478</v>
      </c>
      <c r="AB97" s="89">
        <v>36.594066619873</v>
      </c>
      <c r="AC97" s="89">
        <v>3.57101947069168</v>
      </c>
      <c r="AD97" s="89">
        <v>44.6689605712891</v>
      </c>
      <c r="AE97" s="89">
        <v>64.416708946228</v>
      </c>
      <c r="AF97" s="89">
        <v>86.1226177215576</v>
      </c>
      <c r="AG97" s="89">
        <f t="shared" si="21"/>
        <v>56.5915800770135</v>
      </c>
    </row>
    <row r="98" spans="1:33">
      <c r="A98" s="83">
        <v>140000</v>
      </c>
      <c r="B98" s="84" t="s">
        <v>179</v>
      </c>
      <c r="C98" s="84">
        <v>2011</v>
      </c>
      <c r="D98" s="87">
        <v>2363.85</v>
      </c>
      <c r="E98" s="87">
        <v>421.79</v>
      </c>
      <c r="F98" s="87">
        <v>159.62</v>
      </c>
      <c r="G98" s="87">
        <v>321.6</v>
      </c>
      <c r="H98" s="86">
        <v>27.17</v>
      </c>
      <c r="I98" s="87">
        <v>82.18</v>
      </c>
      <c r="J98" s="87">
        <v>251.58</v>
      </c>
      <c r="K98" s="86">
        <v>379.65</v>
      </c>
      <c r="L98" s="86">
        <v>3593</v>
      </c>
      <c r="M98" s="89">
        <f t="shared" si="11"/>
        <v>0.657904258279989</v>
      </c>
      <c r="N98" s="89">
        <v>1.13237632456614</v>
      </c>
      <c r="O98" s="89">
        <f t="shared" si="12"/>
        <v>0.580994360273347</v>
      </c>
      <c r="P98" s="89">
        <f t="shared" si="13"/>
        <v>0.178433487742454</v>
      </c>
      <c r="Q98" s="89">
        <f t="shared" si="14"/>
        <v>0.0675254352010491</v>
      </c>
      <c r="R98" s="89">
        <f t="shared" si="15"/>
        <v>0.136049241703154</v>
      </c>
      <c r="S98" s="89">
        <f t="shared" si="16"/>
        <v>0.0114939611227447</v>
      </c>
      <c r="T98" s="89">
        <f t="shared" si="17"/>
        <v>0.0347653192884489</v>
      </c>
      <c r="U98" s="89">
        <f t="shared" si="18"/>
        <v>0.106428072847262</v>
      </c>
      <c r="V98" s="89">
        <f t="shared" si="19"/>
        <v>0.160606637476997</v>
      </c>
      <c r="W98" s="90">
        <v>1.37389618644068</v>
      </c>
      <c r="X98" s="89">
        <v>0.241977834340863</v>
      </c>
      <c r="Y98" s="89">
        <f t="shared" si="20"/>
        <v>29.9506166061869</v>
      </c>
      <c r="Z98" s="89">
        <v>58.0273818969726</v>
      </c>
      <c r="AA98" s="89">
        <v>81.4454555511475</v>
      </c>
      <c r="AB98" s="89">
        <v>46.6850185394287</v>
      </c>
      <c r="AC98" s="89">
        <v>7.80703783035278</v>
      </c>
      <c r="AD98" s="89">
        <v>55.6341886520386</v>
      </c>
      <c r="AE98" s="89">
        <v>73.928599357605</v>
      </c>
      <c r="AF98" s="89">
        <v>76.5492534637451</v>
      </c>
      <c r="AG98" s="89">
        <f t="shared" si="21"/>
        <v>52.9714587227724</v>
      </c>
    </row>
    <row r="99" spans="1:33">
      <c r="A99" s="83">
        <v>150000</v>
      </c>
      <c r="B99" s="84" t="s">
        <v>180</v>
      </c>
      <c r="C99" s="84">
        <v>2011</v>
      </c>
      <c r="D99" s="87">
        <v>2989.21</v>
      </c>
      <c r="E99" s="87">
        <v>390.69</v>
      </c>
      <c r="F99" s="87">
        <v>164.59</v>
      </c>
      <c r="G99" s="87">
        <v>363.97</v>
      </c>
      <c r="H99" s="86">
        <v>28.21</v>
      </c>
      <c r="I99" s="87">
        <v>117.55</v>
      </c>
      <c r="J99" s="87">
        <v>304.53</v>
      </c>
      <c r="K99" s="86">
        <v>424.48</v>
      </c>
      <c r="L99" s="86">
        <v>2482</v>
      </c>
      <c r="M99" s="89">
        <f t="shared" si="11"/>
        <v>1.20435535858179</v>
      </c>
      <c r="N99" s="89">
        <v>1.0999362159788</v>
      </c>
      <c r="O99" s="89">
        <f t="shared" si="12"/>
        <v>1.09493199795233</v>
      </c>
      <c r="P99" s="89">
        <f t="shared" si="13"/>
        <v>0.130700084637747</v>
      </c>
      <c r="Q99" s="89">
        <f t="shared" si="14"/>
        <v>0.0550613707300591</v>
      </c>
      <c r="R99" s="89">
        <f t="shared" si="15"/>
        <v>0.121761268027338</v>
      </c>
      <c r="S99" s="89">
        <f t="shared" si="16"/>
        <v>0.00943727606959698</v>
      </c>
      <c r="T99" s="89">
        <f t="shared" si="17"/>
        <v>0.0393247714279024</v>
      </c>
      <c r="U99" s="89">
        <f t="shared" si="18"/>
        <v>0.101876415507776</v>
      </c>
      <c r="V99" s="89">
        <f t="shared" si="19"/>
        <v>0.142004074655176</v>
      </c>
      <c r="W99" s="90">
        <v>1.37389618644068</v>
      </c>
      <c r="X99" s="89">
        <v>0.241977834340863</v>
      </c>
      <c r="Y99" s="89">
        <f t="shared" si="20"/>
        <v>75.3547428601322</v>
      </c>
      <c r="Z99" s="89">
        <v>7.43958175182343</v>
      </c>
      <c r="AA99" s="89">
        <v>45.9061002731323</v>
      </c>
      <c r="AB99" s="89">
        <v>37.4168848991394</v>
      </c>
      <c r="AC99" s="89">
        <v>3.66402745246887</v>
      </c>
      <c r="AD99" s="89">
        <v>65.7409620285034</v>
      </c>
      <c r="AE99" s="89">
        <v>77.9114675521851</v>
      </c>
      <c r="AF99" s="89">
        <v>79.897518157959</v>
      </c>
      <c r="AG99" s="89">
        <f t="shared" si="21"/>
        <v>49.5358868847954</v>
      </c>
    </row>
    <row r="100" spans="1:33">
      <c r="A100" s="83">
        <v>210000</v>
      </c>
      <c r="B100" s="84" t="s">
        <v>181</v>
      </c>
      <c r="C100" s="84">
        <v>2011</v>
      </c>
      <c r="D100" s="87">
        <v>3905.85</v>
      </c>
      <c r="E100" s="87">
        <v>544.09</v>
      </c>
      <c r="F100" s="87">
        <v>182.07</v>
      </c>
      <c r="G100" s="87">
        <v>657.36</v>
      </c>
      <c r="H100" s="86">
        <v>87.2</v>
      </c>
      <c r="I100" s="87">
        <v>74.2</v>
      </c>
      <c r="J100" s="87">
        <v>415.23</v>
      </c>
      <c r="K100" s="86">
        <v>995.35</v>
      </c>
      <c r="L100" s="86">
        <v>4383</v>
      </c>
      <c r="M100" s="89">
        <f t="shared" si="11"/>
        <v>0.89113620807666</v>
      </c>
      <c r="N100" s="89">
        <v>1.12209602274527</v>
      </c>
      <c r="O100" s="89">
        <f t="shared" si="12"/>
        <v>0.794171078065535</v>
      </c>
      <c r="P100" s="89">
        <f t="shared" si="13"/>
        <v>0.139301304453576</v>
      </c>
      <c r="Q100" s="89">
        <f t="shared" si="14"/>
        <v>0.0466146933445985</v>
      </c>
      <c r="R100" s="89">
        <f t="shared" si="15"/>
        <v>0.168301394062752</v>
      </c>
      <c r="S100" s="89">
        <f t="shared" si="16"/>
        <v>0.0223254861297797</v>
      </c>
      <c r="T100" s="89">
        <f t="shared" si="17"/>
        <v>0.0189971453076795</v>
      </c>
      <c r="U100" s="89">
        <f t="shared" si="18"/>
        <v>0.106309766120051</v>
      </c>
      <c r="V100" s="89">
        <f t="shared" si="19"/>
        <v>0.254835695175186</v>
      </c>
      <c r="W100" s="90">
        <v>1.37389618644068</v>
      </c>
      <c r="X100" s="89">
        <v>0.241977834340863</v>
      </c>
      <c r="Y100" s="89">
        <f t="shared" si="20"/>
        <v>48.7838405217391</v>
      </c>
      <c r="Z100" s="89">
        <v>16.5551435947418</v>
      </c>
      <c r="AA100" s="89">
        <v>21.8217062950134</v>
      </c>
      <c r="AB100" s="89">
        <v>67.6059246063232</v>
      </c>
      <c r="AC100" s="89">
        <v>29.6261882781982</v>
      </c>
      <c r="AD100" s="89">
        <v>20.6814432144165</v>
      </c>
      <c r="AE100" s="89">
        <v>74.0321207046509</v>
      </c>
      <c r="AF100" s="89">
        <v>59.5890140533447</v>
      </c>
      <c r="AG100" s="89">
        <f t="shared" si="21"/>
        <v>40.6667646735044</v>
      </c>
    </row>
    <row r="101" spans="1:33">
      <c r="A101" s="83">
        <v>220000</v>
      </c>
      <c r="B101" s="84" t="s">
        <v>182</v>
      </c>
      <c r="C101" s="84">
        <v>2011</v>
      </c>
      <c r="D101" s="87">
        <v>2201.74</v>
      </c>
      <c r="E101" s="87">
        <v>319.82</v>
      </c>
      <c r="F101" s="87">
        <v>143.87</v>
      </c>
      <c r="G101" s="87">
        <v>298.99</v>
      </c>
      <c r="H101" s="86">
        <v>21.18</v>
      </c>
      <c r="I101" s="87">
        <v>102.42</v>
      </c>
      <c r="J101" s="87">
        <v>231.4</v>
      </c>
      <c r="K101" s="86">
        <v>234.38</v>
      </c>
      <c r="L101" s="86">
        <v>2749</v>
      </c>
      <c r="M101" s="89">
        <f t="shared" si="11"/>
        <v>0.800923972353583</v>
      </c>
      <c r="N101" s="89">
        <v>1.1179350621054</v>
      </c>
      <c r="O101" s="89">
        <f t="shared" si="12"/>
        <v>0.716431570582649</v>
      </c>
      <c r="P101" s="89">
        <f t="shared" si="13"/>
        <v>0.145257841525339</v>
      </c>
      <c r="Q101" s="89">
        <f t="shared" si="14"/>
        <v>0.0653437735609109</v>
      </c>
      <c r="R101" s="89">
        <f t="shared" si="15"/>
        <v>0.135797142260212</v>
      </c>
      <c r="S101" s="89">
        <f t="shared" si="16"/>
        <v>0.00961966444720993</v>
      </c>
      <c r="T101" s="89">
        <f t="shared" si="17"/>
        <v>0.0465177541399075</v>
      </c>
      <c r="U101" s="89">
        <f t="shared" si="18"/>
        <v>0.105098694668762</v>
      </c>
      <c r="V101" s="89">
        <f t="shared" si="19"/>
        <v>0.106452169647642</v>
      </c>
      <c r="W101" s="90">
        <v>1.37389618644068</v>
      </c>
      <c r="X101" s="89">
        <v>0.241977834340863</v>
      </c>
      <c r="Y101" s="89">
        <f t="shared" si="20"/>
        <v>41.9158974992877</v>
      </c>
      <c r="Z101" s="89">
        <v>22.8678750991821</v>
      </c>
      <c r="AA101" s="89">
        <v>75.224781036377</v>
      </c>
      <c r="AB101" s="89">
        <v>46.5214920043945</v>
      </c>
      <c r="AC101" s="89">
        <v>4.03143286705017</v>
      </c>
      <c r="AD101" s="89">
        <v>81.6853904724121</v>
      </c>
      <c r="AE101" s="89">
        <v>75.0918531417847</v>
      </c>
      <c r="AF101" s="89">
        <v>86.2964916229248</v>
      </c>
      <c r="AG101" s="89">
        <f t="shared" si="21"/>
        <v>52.459743931048</v>
      </c>
    </row>
    <row r="102" spans="1:33">
      <c r="A102" s="83">
        <v>230000</v>
      </c>
      <c r="B102" s="84" t="s">
        <v>183</v>
      </c>
      <c r="C102" s="84">
        <v>2011</v>
      </c>
      <c r="D102" s="87">
        <v>2794.08</v>
      </c>
      <c r="E102" s="87">
        <v>373.83</v>
      </c>
      <c r="F102" s="87">
        <v>170.78</v>
      </c>
      <c r="G102" s="87">
        <v>392.05</v>
      </c>
      <c r="H102" s="86">
        <v>33.23</v>
      </c>
      <c r="I102" s="87">
        <v>92.27</v>
      </c>
      <c r="J102" s="87">
        <v>256.37</v>
      </c>
      <c r="K102" s="86">
        <v>412.8</v>
      </c>
      <c r="L102" s="86">
        <v>3834</v>
      </c>
      <c r="M102" s="89">
        <f t="shared" si="11"/>
        <v>0.728763693270736</v>
      </c>
      <c r="N102" s="89">
        <v>1.07332555690357</v>
      </c>
      <c r="O102" s="89">
        <f t="shared" si="12"/>
        <v>0.678977304307503</v>
      </c>
      <c r="P102" s="89">
        <f t="shared" si="13"/>
        <v>0.133793592166294</v>
      </c>
      <c r="Q102" s="89">
        <f t="shared" si="14"/>
        <v>0.0611220866975892</v>
      </c>
      <c r="R102" s="89">
        <f t="shared" si="15"/>
        <v>0.140314522132509</v>
      </c>
      <c r="S102" s="89">
        <f t="shared" si="16"/>
        <v>0.0118930023478211</v>
      </c>
      <c r="T102" s="89">
        <f t="shared" si="17"/>
        <v>0.0330233923151807</v>
      </c>
      <c r="U102" s="89">
        <f t="shared" si="18"/>
        <v>0.0917547099581973</v>
      </c>
      <c r="V102" s="89">
        <f t="shared" si="19"/>
        <v>0.147740937983164</v>
      </c>
      <c r="W102" s="90">
        <v>1.37389618644068</v>
      </c>
      <c r="X102" s="89">
        <v>0.241977834340863</v>
      </c>
      <c r="Y102" s="89">
        <f t="shared" si="20"/>
        <v>38.6069780701023</v>
      </c>
      <c r="Z102" s="89">
        <v>10.7180774211884</v>
      </c>
      <c r="AA102" s="89">
        <v>63.1872940063477</v>
      </c>
      <c r="AB102" s="89">
        <v>49.4517660140991</v>
      </c>
      <c r="AC102" s="89">
        <v>8.61087143421173</v>
      </c>
      <c r="AD102" s="89">
        <v>51.7729187011719</v>
      </c>
      <c r="AE102" s="89">
        <v>86.76833152771</v>
      </c>
      <c r="AF102" s="89">
        <v>78.8649463653564</v>
      </c>
      <c r="AG102" s="89">
        <f t="shared" si="21"/>
        <v>46.3540847324058</v>
      </c>
    </row>
    <row r="103" spans="1:33">
      <c r="A103" s="83">
        <v>310000</v>
      </c>
      <c r="B103" s="84" t="s">
        <v>184</v>
      </c>
      <c r="C103" s="84">
        <v>2011</v>
      </c>
      <c r="D103" s="87">
        <v>3914.88</v>
      </c>
      <c r="E103" s="87">
        <v>549.24</v>
      </c>
      <c r="F103" s="87">
        <v>190.03</v>
      </c>
      <c r="G103" s="87">
        <v>417.5</v>
      </c>
      <c r="H103" s="86">
        <v>218.5</v>
      </c>
      <c r="I103" s="87">
        <v>51.62</v>
      </c>
      <c r="J103" s="87">
        <v>236.11</v>
      </c>
      <c r="K103" s="86">
        <v>75.89</v>
      </c>
      <c r="L103" s="86">
        <v>2347</v>
      </c>
      <c r="M103" s="89">
        <f t="shared" si="11"/>
        <v>1.66803579037069</v>
      </c>
      <c r="N103" s="89">
        <v>1.05653507072546</v>
      </c>
      <c r="O103" s="89">
        <f t="shared" si="12"/>
        <v>1.57877938611668</v>
      </c>
      <c r="P103" s="89">
        <f t="shared" si="13"/>
        <v>0.140295487984306</v>
      </c>
      <c r="Q103" s="89">
        <f t="shared" si="14"/>
        <v>0.0485404405754455</v>
      </c>
      <c r="R103" s="89">
        <f t="shared" si="15"/>
        <v>0.106644392676148</v>
      </c>
      <c r="S103" s="89">
        <f t="shared" si="16"/>
        <v>0.05581269413111</v>
      </c>
      <c r="T103" s="89">
        <f t="shared" si="17"/>
        <v>0.0131855893411803</v>
      </c>
      <c r="U103" s="89">
        <f t="shared" si="18"/>
        <v>0.0603109162988393</v>
      </c>
      <c r="V103" s="89">
        <f t="shared" si="19"/>
        <v>0.0193850130783064</v>
      </c>
      <c r="W103" s="90">
        <v>1.37389618644068</v>
      </c>
      <c r="X103" s="89">
        <v>0.241977834340863</v>
      </c>
      <c r="Y103" s="89">
        <f t="shared" si="20"/>
        <v>118.100528125189</v>
      </c>
      <c r="Z103" s="89">
        <v>17.6087784767151</v>
      </c>
      <c r="AA103" s="89">
        <v>27.3126769065857</v>
      </c>
      <c r="AB103" s="89">
        <v>27.6110696792603</v>
      </c>
      <c r="AC103" s="89">
        <v>97.083215713501</v>
      </c>
      <c r="AD103" s="89">
        <v>7.79917597770691</v>
      </c>
      <c r="AE103" s="89">
        <v>114.282808303833</v>
      </c>
      <c r="AF103" s="89">
        <v>101.967658996582</v>
      </c>
      <c r="AG103" s="89">
        <f t="shared" si="21"/>
        <v>65.2327167996212</v>
      </c>
    </row>
    <row r="104" spans="1:33">
      <c r="A104" s="83">
        <v>320000</v>
      </c>
      <c r="B104" s="84" t="s">
        <v>185</v>
      </c>
      <c r="C104" s="84">
        <v>2011</v>
      </c>
      <c r="D104" s="87">
        <v>6221.72</v>
      </c>
      <c r="E104" s="87">
        <v>1093.22</v>
      </c>
      <c r="F104" s="87">
        <v>349.86</v>
      </c>
      <c r="G104" s="87">
        <v>481.65</v>
      </c>
      <c r="H104" s="86">
        <v>213.4</v>
      </c>
      <c r="I104" s="87">
        <v>170.37</v>
      </c>
      <c r="J104" s="87">
        <v>748.45</v>
      </c>
      <c r="K104" s="86">
        <v>344.87</v>
      </c>
      <c r="L104" s="86">
        <v>7899</v>
      </c>
      <c r="M104" s="89">
        <f t="shared" si="11"/>
        <v>0.787659197366755</v>
      </c>
      <c r="N104" s="89">
        <v>1.12732709816965</v>
      </c>
      <c r="O104" s="89">
        <f t="shared" si="12"/>
        <v>0.698696233458429</v>
      </c>
      <c r="P104" s="89">
        <f t="shared" si="13"/>
        <v>0.175710253756196</v>
      </c>
      <c r="Q104" s="89">
        <f t="shared" si="14"/>
        <v>0.0562320387288403</v>
      </c>
      <c r="R104" s="89">
        <f t="shared" si="15"/>
        <v>0.0774142841529352</v>
      </c>
      <c r="S104" s="89">
        <f t="shared" si="16"/>
        <v>0.0342991970066155</v>
      </c>
      <c r="T104" s="89">
        <f t="shared" si="17"/>
        <v>0.0273831030647474</v>
      </c>
      <c r="U104" s="89">
        <f t="shared" si="18"/>
        <v>0.12029631677414</v>
      </c>
      <c r="V104" s="89">
        <f t="shared" si="19"/>
        <v>0.0554300097079264</v>
      </c>
      <c r="W104" s="90">
        <v>1.37389618644068</v>
      </c>
      <c r="X104" s="89">
        <v>0.241977834340863</v>
      </c>
      <c r="Y104" s="89">
        <f t="shared" si="20"/>
        <v>40.3490585933437</v>
      </c>
      <c r="Z104" s="89">
        <v>55.1413059234619</v>
      </c>
      <c r="AA104" s="89">
        <v>49.2440795898438</v>
      </c>
      <c r="AB104" s="89">
        <v>8.65046560764313</v>
      </c>
      <c r="AC104" s="89">
        <v>53.7461709976196</v>
      </c>
      <c r="AD104" s="89">
        <v>39.270293712616</v>
      </c>
      <c r="AE104" s="89">
        <v>61.7933750152588</v>
      </c>
      <c r="AF104" s="89">
        <v>95.4799365997314</v>
      </c>
      <c r="AG104" s="89">
        <f t="shared" si="21"/>
        <v>49.6216437389515</v>
      </c>
    </row>
    <row r="105" spans="1:33">
      <c r="A105" s="83">
        <v>330000</v>
      </c>
      <c r="B105" s="84" t="s">
        <v>186</v>
      </c>
      <c r="C105" s="84">
        <v>2011</v>
      </c>
      <c r="D105" s="87">
        <v>3842.59</v>
      </c>
      <c r="E105" s="87">
        <v>751.42</v>
      </c>
      <c r="F105" s="87">
        <v>278.98</v>
      </c>
      <c r="G105" s="87">
        <v>291.82</v>
      </c>
      <c r="H105" s="86">
        <v>143.9</v>
      </c>
      <c r="I105" s="87">
        <v>78.11</v>
      </c>
      <c r="J105" s="87">
        <v>471.55</v>
      </c>
      <c r="K105" s="86">
        <v>687.11</v>
      </c>
      <c r="L105" s="86">
        <v>5463</v>
      </c>
      <c r="M105" s="89">
        <f t="shared" si="11"/>
        <v>0.703384587223137</v>
      </c>
      <c r="N105" s="89">
        <v>1.13367163851296</v>
      </c>
      <c r="O105" s="89">
        <f t="shared" si="12"/>
        <v>0.6204482526755</v>
      </c>
      <c r="P105" s="89">
        <f t="shared" si="13"/>
        <v>0.195550396997858</v>
      </c>
      <c r="Q105" s="89">
        <f t="shared" si="14"/>
        <v>0.0726020730809168</v>
      </c>
      <c r="R105" s="89">
        <f t="shared" si="15"/>
        <v>0.0759435693113239</v>
      </c>
      <c r="S105" s="89">
        <f t="shared" si="16"/>
        <v>0.0374486999653879</v>
      </c>
      <c r="T105" s="89">
        <f t="shared" si="17"/>
        <v>0.0203274354016432</v>
      </c>
      <c r="U105" s="89">
        <f t="shared" si="18"/>
        <v>0.12271670930284</v>
      </c>
      <c r="V105" s="89">
        <f t="shared" si="19"/>
        <v>0.178814289320484</v>
      </c>
      <c r="W105" s="90">
        <v>1.37389618644068</v>
      </c>
      <c r="X105" s="89">
        <v>0.241977834340863</v>
      </c>
      <c r="Y105" s="89">
        <f t="shared" si="20"/>
        <v>33.4361941947967</v>
      </c>
      <c r="Z105" s="89">
        <v>76.1678647994995</v>
      </c>
      <c r="AA105" s="89">
        <v>95.9206962585449</v>
      </c>
      <c r="AB105" s="89">
        <v>7.69646167755127</v>
      </c>
      <c r="AC105" s="89">
        <v>60.0905656814575</v>
      </c>
      <c r="AD105" s="89">
        <v>23.6302495002747</v>
      </c>
      <c r="AE105" s="89">
        <v>59.675440788269</v>
      </c>
      <c r="AF105" s="89">
        <v>73.272066116333</v>
      </c>
      <c r="AG105" s="89">
        <f t="shared" si="21"/>
        <v>54.9370013740545</v>
      </c>
    </row>
    <row r="106" spans="1:33">
      <c r="A106" s="83">
        <v>340000</v>
      </c>
      <c r="B106" s="84" t="s">
        <v>187</v>
      </c>
      <c r="C106" s="84">
        <v>2011</v>
      </c>
      <c r="D106" s="87">
        <v>3302.99</v>
      </c>
      <c r="E106" s="87">
        <v>564.71</v>
      </c>
      <c r="F106" s="87">
        <v>277.23</v>
      </c>
      <c r="G106" s="87">
        <v>392.98</v>
      </c>
      <c r="H106" s="86">
        <v>77.03</v>
      </c>
      <c r="I106" s="87">
        <v>81.96</v>
      </c>
      <c r="J106" s="87">
        <v>345.34</v>
      </c>
      <c r="K106" s="86">
        <v>701.11</v>
      </c>
      <c r="L106" s="86">
        <v>5968</v>
      </c>
      <c r="M106" s="89">
        <f t="shared" si="11"/>
        <v>0.553450067024129</v>
      </c>
      <c r="N106" s="89">
        <v>1.17709288830609</v>
      </c>
      <c r="O106" s="89">
        <f t="shared" si="12"/>
        <v>0.470183850843392</v>
      </c>
      <c r="P106" s="89">
        <f t="shared" si="13"/>
        <v>0.170969333846</v>
      </c>
      <c r="Q106" s="89">
        <f t="shared" si="14"/>
        <v>0.0839330424857478</v>
      </c>
      <c r="R106" s="89">
        <f t="shared" si="15"/>
        <v>0.118977048068568</v>
      </c>
      <c r="S106" s="89">
        <f t="shared" si="16"/>
        <v>0.0233212937368869</v>
      </c>
      <c r="T106" s="89">
        <f t="shared" si="17"/>
        <v>0.0248138807565267</v>
      </c>
      <c r="U106" s="89">
        <f t="shared" si="18"/>
        <v>0.104553752811846</v>
      </c>
      <c r="V106" s="89">
        <f t="shared" si="19"/>
        <v>0.212265250575993</v>
      </c>
      <c r="W106" s="90">
        <v>1.37389618644068</v>
      </c>
      <c r="X106" s="89">
        <v>0.241977834340863</v>
      </c>
      <c r="Y106" s="89">
        <f t="shared" si="20"/>
        <v>20.1609962484649</v>
      </c>
      <c r="Z106" s="89">
        <v>50.1168823242188</v>
      </c>
      <c r="AA106" s="89">
        <v>128.229207992554</v>
      </c>
      <c r="AB106" s="89">
        <v>35.6108546257019</v>
      </c>
      <c r="AC106" s="89">
        <v>31.6321539878845</v>
      </c>
      <c r="AD106" s="89">
        <v>33.5751914978027</v>
      </c>
      <c r="AE106" s="89">
        <v>75.568699836731</v>
      </c>
      <c r="AF106" s="89">
        <v>67.2512483596802</v>
      </c>
      <c r="AG106" s="89">
        <f t="shared" si="21"/>
        <v>55.1479276279889</v>
      </c>
    </row>
    <row r="107" spans="1:33">
      <c r="A107" s="83">
        <v>350000</v>
      </c>
      <c r="B107" s="84" t="s">
        <v>188</v>
      </c>
      <c r="C107" s="84">
        <v>2011</v>
      </c>
      <c r="D107" s="87">
        <v>2198.18</v>
      </c>
      <c r="E107" s="87">
        <v>406.73</v>
      </c>
      <c r="F107" s="87">
        <v>159.3</v>
      </c>
      <c r="G107" s="87">
        <v>184.92</v>
      </c>
      <c r="H107" s="86">
        <v>40.48</v>
      </c>
      <c r="I107" s="87">
        <v>37.95</v>
      </c>
      <c r="J107" s="87">
        <v>247.47</v>
      </c>
      <c r="K107" s="86">
        <v>761.08</v>
      </c>
      <c r="L107" s="86">
        <v>3720</v>
      </c>
      <c r="M107" s="89">
        <f t="shared" si="11"/>
        <v>0.590908602150538</v>
      </c>
      <c r="N107" s="89">
        <v>1.12952973171098</v>
      </c>
      <c r="O107" s="89">
        <f t="shared" si="12"/>
        <v>0.52314568227916</v>
      </c>
      <c r="P107" s="89">
        <f t="shared" si="13"/>
        <v>0.18503034328399</v>
      </c>
      <c r="Q107" s="89">
        <f t="shared" si="14"/>
        <v>0.072469042571582</v>
      </c>
      <c r="R107" s="89">
        <f t="shared" si="15"/>
        <v>0.0841241390604955</v>
      </c>
      <c r="S107" s="89">
        <f t="shared" si="16"/>
        <v>0.018415234421203</v>
      </c>
      <c r="T107" s="89">
        <f t="shared" si="17"/>
        <v>0.0172642822698778</v>
      </c>
      <c r="U107" s="89">
        <f t="shared" si="18"/>
        <v>0.112579497584365</v>
      </c>
      <c r="V107" s="89">
        <f t="shared" si="19"/>
        <v>0.346231882739357</v>
      </c>
      <c r="W107" s="90">
        <v>1.37389618644068</v>
      </c>
      <c r="X107" s="89">
        <v>0.241977834340863</v>
      </c>
      <c r="Y107" s="89">
        <f t="shared" si="20"/>
        <v>24.8399407445514</v>
      </c>
      <c r="Z107" s="89">
        <v>65.0187253952026</v>
      </c>
      <c r="AA107" s="89">
        <v>95.5413818359375</v>
      </c>
      <c r="AB107" s="89">
        <v>13.0029261112213</v>
      </c>
      <c r="AC107" s="89">
        <v>21.7493319511414</v>
      </c>
      <c r="AD107" s="89">
        <v>16.8402683734894</v>
      </c>
      <c r="AE107" s="89">
        <v>68.5458755493164</v>
      </c>
      <c r="AF107" s="89">
        <v>43.1386613845825</v>
      </c>
      <c r="AG107" s="89">
        <f t="shared" si="21"/>
        <v>45.3797105705564</v>
      </c>
    </row>
    <row r="108" spans="1:33">
      <c r="A108" s="83">
        <v>360000</v>
      </c>
      <c r="B108" s="84" t="s">
        <v>189</v>
      </c>
      <c r="C108" s="84">
        <v>2011</v>
      </c>
      <c r="D108" s="87">
        <v>2534.6</v>
      </c>
      <c r="E108" s="87">
        <v>474.43</v>
      </c>
      <c r="F108" s="87">
        <v>196.32</v>
      </c>
      <c r="G108" s="87">
        <v>272.75</v>
      </c>
      <c r="H108" s="86">
        <v>21.32</v>
      </c>
      <c r="I108" s="87">
        <v>43.76</v>
      </c>
      <c r="J108" s="87">
        <v>258</v>
      </c>
      <c r="K108" s="86">
        <v>435.66</v>
      </c>
      <c r="L108" s="86">
        <v>4488</v>
      </c>
      <c r="M108" s="89">
        <f t="shared" si="11"/>
        <v>0.564750445632799</v>
      </c>
      <c r="N108" s="89">
        <v>1.15737034084499</v>
      </c>
      <c r="O108" s="89">
        <f t="shared" si="12"/>
        <v>0.487960012194953</v>
      </c>
      <c r="P108" s="89">
        <f t="shared" si="13"/>
        <v>0.187181409295352</v>
      </c>
      <c r="Q108" s="89">
        <f t="shared" si="14"/>
        <v>0.0774560088376864</v>
      </c>
      <c r="R108" s="89">
        <f t="shared" si="15"/>
        <v>0.107610668350036</v>
      </c>
      <c r="S108" s="89">
        <f t="shared" si="16"/>
        <v>0.00841158368184329</v>
      </c>
      <c r="T108" s="89">
        <f t="shared" si="17"/>
        <v>0.017265051684684</v>
      </c>
      <c r="U108" s="89">
        <f t="shared" si="18"/>
        <v>0.101791209658329</v>
      </c>
      <c r="V108" s="89">
        <f t="shared" si="19"/>
        <v>0.171885110076541</v>
      </c>
      <c r="W108" s="90">
        <v>1.37389618644068</v>
      </c>
      <c r="X108" s="89">
        <v>0.241977834340863</v>
      </c>
      <c r="Y108" s="89">
        <f t="shared" si="20"/>
        <v>21.7314417950526</v>
      </c>
      <c r="Z108" s="89">
        <v>67.2984218597412</v>
      </c>
      <c r="AA108" s="89">
        <v>109.760942459106</v>
      </c>
      <c r="AB108" s="89">
        <v>28.2378602027893</v>
      </c>
      <c r="AC108" s="89">
        <v>1.59786075353622</v>
      </c>
      <c r="AD108" s="89">
        <v>16.84197306633</v>
      </c>
      <c r="AE108" s="89">
        <v>77.9860258102417</v>
      </c>
      <c r="AF108" s="89">
        <v>74.519248008728</v>
      </c>
      <c r="AG108" s="89">
        <f t="shared" si="21"/>
        <v>50.8234897910001</v>
      </c>
    </row>
    <row r="109" spans="1:33">
      <c r="A109" s="83">
        <v>370000</v>
      </c>
      <c r="B109" s="84" t="s">
        <v>190</v>
      </c>
      <c r="C109" s="84">
        <v>2011</v>
      </c>
      <c r="D109" s="87">
        <v>5002.07</v>
      </c>
      <c r="E109" s="87">
        <v>1047.9</v>
      </c>
      <c r="F109" s="87">
        <v>360.36</v>
      </c>
      <c r="G109" s="87">
        <v>501.54</v>
      </c>
      <c r="H109" s="86">
        <v>108.62</v>
      </c>
      <c r="I109" s="87">
        <v>113.95</v>
      </c>
      <c r="J109" s="87">
        <v>618.48</v>
      </c>
      <c r="K109" s="86">
        <v>632.6</v>
      </c>
      <c r="L109" s="86">
        <v>9637</v>
      </c>
      <c r="M109" s="89">
        <f t="shared" si="11"/>
        <v>0.519048459064024</v>
      </c>
      <c r="N109" s="89">
        <v>1.0494472796204</v>
      </c>
      <c r="O109" s="89">
        <f t="shared" si="12"/>
        <v>0.494592219298307</v>
      </c>
      <c r="P109" s="89">
        <f t="shared" si="13"/>
        <v>0.209493269786309</v>
      </c>
      <c r="Q109" s="89">
        <f t="shared" si="14"/>
        <v>0.0720421745397406</v>
      </c>
      <c r="R109" s="89">
        <f t="shared" si="15"/>
        <v>0.100266489673275</v>
      </c>
      <c r="S109" s="89">
        <f t="shared" si="16"/>
        <v>0.0217150099858659</v>
      </c>
      <c r="T109" s="89">
        <f t="shared" si="17"/>
        <v>0.0227805688444984</v>
      </c>
      <c r="U109" s="89">
        <f t="shared" si="18"/>
        <v>0.123644811048226</v>
      </c>
      <c r="V109" s="89">
        <f t="shared" si="19"/>
        <v>0.126467642396048</v>
      </c>
      <c r="W109" s="90">
        <v>1.37389618644068</v>
      </c>
      <c r="X109" s="89">
        <v>0.241977834340863</v>
      </c>
      <c r="Y109" s="89">
        <f t="shared" si="20"/>
        <v>22.3173680759588</v>
      </c>
      <c r="Z109" s="89">
        <v>90.9444999694824</v>
      </c>
      <c r="AA109" s="89">
        <v>94.3242359161377</v>
      </c>
      <c r="AB109" s="89">
        <v>23.4739351272583</v>
      </c>
      <c r="AC109" s="89">
        <v>28.3964371681213</v>
      </c>
      <c r="AD109" s="89">
        <v>29.068021774292</v>
      </c>
      <c r="AE109" s="89">
        <v>58.863320350647</v>
      </c>
      <c r="AF109" s="89">
        <v>82.6939105987549</v>
      </c>
      <c r="AG109" s="89">
        <f t="shared" si="21"/>
        <v>54.5033464999421</v>
      </c>
    </row>
    <row r="110" spans="1:33">
      <c r="A110" s="83">
        <v>410000</v>
      </c>
      <c r="B110" s="84" t="s">
        <v>191</v>
      </c>
      <c r="C110" s="84">
        <v>2011</v>
      </c>
      <c r="D110" s="87">
        <v>4248.82</v>
      </c>
      <c r="E110" s="87">
        <v>857.14</v>
      </c>
      <c r="F110" s="87">
        <v>361.48</v>
      </c>
      <c r="G110" s="87">
        <v>547.96</v>
      </c>
      <c r="H110" s="86">
        <v>56.59</v>
      </c>
      <c r="I110" s="87">
        <v>95.6</v>
      </c>
      <c r="J110" s="87">
        <v>559.02</v>
      </c>
      <c r="K110" s="86">
        <v>352.49</v>
      </c>
      <c r="L110" s="86">
        <v>9388</v>
      </c>
      <c r="M110" s="89">
        <f t="shared" si="11"/>
        <v>0.452579889220281</v>
      </c>
      <c r="N110" s="89">
        <v>1.07058080243237</v>
      </c>
      <c r="O110" s="89">
        <f t="shared" si="12"/>
        <v>0.422742391972671</v>
      </c>
      <c r="P110" s="89">
        <f t="shared" si="13"/>
        <v>0.201736011410227</v>
      </c>
      <c r="Q110" s="89">
        <f t="shared" si="14"/>
        <v>0.0850777392311277</v>
      </c>
      <c r="R110" s="89">
        <f t="shared" si="15"/>
        <v>0.12896757217298</v>
      </c>
      <c r="S110" s="89">
        <f t="shared" si="16"/>
        <v>0.0133189920966292</v>
      </c>
      <c r="T110" s="89">
        <f t="shared" si="17"/>
        <v>0.02250036480717</v>
      </c>
      <c r="U110" s="89">
        <f t="shared" si="18"/>
        <v>0.131570647850462</v>
      </c>
      <c r="V110" s="89">
        <f t="shared" si="19"/>
        <v>0.0829618576451815</v>
      </c>
      <c r="W110" s="90">
        <v>1.37389618644068</v>
      </c>
      <c r="X110" s="89">
        <v>0.241977834340863</v>
      </c>
      <c r="Y110" s="89">
        <f t="shared" si="20"/>
        <v>15.9697523497584</v>
      </c>
      <c r="Z110" s="89">
        <v>82.7233695983887</v>
      </c>
      <c r="AA110" s="89">
        <v>131.493129730225</v>
      </c>
      <c r="AB110" s="89">
        <v>42.0913743972778</v>
      </c>
      <c r="AC110" s="89">
        <v>11.4834010601044</v>
      </c>
      <c r="AD110" s="89">
        <v>28.4469032287598</v>
      </c>
      <c r="AE110" s="89">
        <v>51.9279193878174</v>
      </c>
      <c r="AF110" s="89">
        <v>90.5244922637939</v>
      </c>
      <c r="AG110" s="89">
        <f t="shared" si="21"/>
        <v>57.7738344030191</v>
      </c>
    </row>
    <row r="111" spans="1:33">
      <c r="A111" s="83">
        <v>420000</v>
      </c>
      <c r="B111" s="84" t="s">
        <v>192</v>
      </c>
      <c r="C111" s="84">
        <v>2011</v>
      </c>
      <c r="D111" s="87">
        <v>3214.74</v>
      </c>
      <c r="E111" s="87">
        <v>488.16</v>
      </c>
      <c r="F111" s="87">
        <v>247.3</v>
      </c>
      <c r="G111" s="87">
        <v>449.29</v>
      </c>
      <c r="H111" s="86">
        <v>44.19</v>
      </c>
      <c r="I111" s="87">
        <v>101.11</v>
      </c>
      <c r="J111" s="87">
        <v>394.95</v>
      </c>
      <c r="K111" s="86">
        <v>622.28</v>
      </c>
      <c r="L111" s="86">
        <v>5758</v>
      </c>
      <c r="M111" s="89">
        <f t="shared" si="11"/>
        <v>0.558308440430705</v>
      </c>
      <c r="N111" s="89">
        <v>1.16869968073857</v>
      </c>
      <c r="O111" s="89">
        <f t="shared" si="12"/>
        <v>0.47771762894457</v>
      </c>
      <c r="P111" s="89">
        <f t="shared" si="13"/>
        <v>0.151850538457231</v>
      </c>
      <c r="Q111" s="89">
        <f t="shared" si="14"/>
        <v>0.0769269054418087</v>
      </c>
      <c r="R111" s="89">
        <f t="shared" si="15"/>
        <v>0.139759358455116</v>
      </c>
      <c r="S111" s="89">
        <f t="shared" si="16"/>
        <v>0.0137460572239124</v>
      </c>
      <c r="T111" s="89">
        <f t="shared" si="17"/>
        <v>0.0314519992285535</v>
      </c>
      <c r="U111" s="89">
        <f t="shared" si="18"/>
        <v>0.122855969689617</v>
      </c>
      <c r="V111" s="89">
        <f t="shared" si="19"/>
        <v>0.193570864206748</v>
      </c>
      <c r="W111" s="90">
        <v>1.37389618644068</v>
      </c>
      <c r="X111" s="89">
        <v>0.241977834340863</v>
      </c>
      <c r="Y111" s="89">
        <f t="shared" si="20"/>
        <v>20.8265723553635</v>
      </c>
      <c r="Z111" s="89">
        <v>29.8548078536987</v>
      </c>
      <c r="AA111" s="89">
        <v>108.252286911011</v>
      </c>
      <c r="AB111" s="89">
        <v>49.091649055481</v>
      </c>
      <c r="AC111" s="89">
        <v>12.3436868190765</v>
      </c>
      <c r="AD111" s="89">
        <v>48.2896709442139</v>
      </c>
      <c r="AE111" s="89">
        <v>59.5535850524902</v>
      </c>
      <c r="AF111" s="89">
        <v>70.6160402297974</v>
      </c>
      <c r="AG111" s="89">
        <f t="shared" si="21"/>
        <v>48.8708418958851</v>
      </c>
    </row>
    <row r="112" spans="1:33">
      <c r="A112" s="83">
        <v>430000</v>
      </c>
      <c r="B112" s="84" t="s">
        <v>193</v>
      </c>
      <c r="C112" s="84">
        <v>2011</v>
      </c>
      <c r="D112" s="87">
        <v>3520.76</v>
      </c>
      <c r="E112" s="87">
        <v>540.83</v>
      </c>
      <c r="F112" s="87">
        <v>256.76</v>
      </c>
      <c r="G112" s="87">
        <v>484.44</v>
      </c>
      <c r="H112" s="86">
        <v>41.96</v>
      </c>
      <c r="I112" s="87">
        <v>85.26</v>
      </c>
      <c r="J112" s="87">
        <v>466.74</v>
      </c>
      <c r="K112" s="86">
        <v>666.89</v>
      </c>
      <c r="L112" s="86">
        <v>6596</v>
      </c>
      <c r="M112" s="89">
        <f t="shared" si="11"/>
        <v>0.533771983020012</v>
      </c>
      <c r="N112" s="89">
        <v>1.15816520516954</v>
      </c>
      <c r="O112" s="89">
        <f t="shared" si="12"/>
        <v>0.460877239825103</v>
      </c>
      <c r="P112" s="89">
        <f t="shared" si="13"/>
        <v>0.153611720196776</v>
      </c>
      <c r="Q112" s="89">
        <f t="shared" si="14"/>
        <v>0.0729274361217464</v>
      </c>
      <c r="R112" s="89">
        <f t="shared" si="15"/>
        <v>0.137595291925607</v>
      </c>
      <c r="S112" s="89">
        <f t="shared" si="16"/>
        <v>0.0119178813665231</v>
      </c>
      <c r="T112" s="89">
        <f t="shared" si="17"/>
        <v>0.0242163623763051</v>
      </c>
      <c r="U112" s="89">
        <f t="shared" si="18"/>
        <v>0.132567968279576</v>
      </c>
      <c r="V112" s="89">
        <f t="shared" si="19"/>
        <v>0.189416489621559</v>
      </c>
      <c r="W112" s="90">
        <v>1.37389618644068</v>
      </c>
      <c r="X112" s="89">
        <v>0.241977834340863</v>
      </c>
      <c r="Y112" s="89">
        <f t="shared" si="20"/>
        <v>19.3387981631503</v>
      </c>
      <c r="Z112" s="89">
        <v>31.721305847168</v>
      </c>
      <c r="AA112" s="89">
        <v>96.8484210968018</v>
      </c>
      <c r="AB112" s="89">
        <v>47.6878929138184</v>
      </c>
      <c r="AC112" s="89">
        <v>8.66098761558533</v>
      </c>
      <c r="AD112" s="89">
        <v>32.2506928443909</v>
      </c>
      <c r="AE112" s="89">
        <v>51.0552263259888</v>
      </c>
      <c r="AF112" s="89">
        <v>71.3637828826904</v>
      </c>
      <c r="AG112" s="89">
        <f t="shared" si="21"/>
        <v>44.2550769324729</v>
      </c>
    </row>
    <row r="113" spans="1:33">
      <c r="A113" s="83">
        <v>440000</v>
      </c>
      <c r="B113" s="84" t="s">
        <v>194</v>
      </c>
      <c r="C113" s="84">
        <v>2011</v>
      </c>
      <c r="D113" s="87">
        <v>6712.4</v>
      </c>
      <c r="E113" s="87">
        <v>1227.87</v>
      </c>
      <c r="F113" s="87">
        <v>433.75</v>
      </c>
      <c r="G113" s="87">
        <v>548.65</v>
      </c>
      <c r="H113" s="86">
        <v>203.92</v>
      </c>
      <c r="I113" s="87">
        <v>232.62</v>
      </c>
      <c r="J113" s="87">
        <v>807.41</v>
      </c>
      <c r="K113" s="86">
        <v>378.89</v>
      </c>
      <c r="L113" s="86">
        <v>10505</v>
      </c>
      <c r="M113" s="89">
        <f t="shared" si="11"/>
        <v>0.638971918134222</v>
      </c>
      <c r="N113" s="89">
        <v>1.06615642933015</v>
      </c>
      <c r="O113" s="89">
        <f t="shared" si="12"/>
        <v>0.599322857843364</v>
      </c>
      <c r="P113" s="89">
        <f t="shared" si="13"/>
        <v>0.182925630176986</v>
      </c>
      <c r="Q113" s="89">
        <f t="shared" si="14"/>
        <v>0.0646192122042787</v>
      </c>
      <c r="R113" s="89">
        <f t="shared" si="15"/>
        <v>0.081736785650438</v>
      </c>
      <c r="S113" s="89">
        <f t="shared" si="16"/>
        <v>0.0303795959716346</v>
      </c>
      <c r="T113" s="89">
        <f t="shared" si="17"/>
        <v>0.0346552648829033</v>
      </c>
      <c r="U113" s="89">
        <f t="shared" si="18"/>
        <v>0.120286335736845</v>
      </c>
      <c r="V113" s="89">
        <f t="shared" si="19"/>
        <v>0.0564462785292891</v>
      </c>
      <c r="W113" s="90">
        <v>1.37389618644068</v>
      </c>
      <c r="X113" s="89">
        <v>0.241977834340863</v>
      </c>
      <c r="Y113" s="89">
        <f t="shared" si="20"/>
        <v>31.5698586244839</v>
      </c>
      <c r="Z113" s="89">
        <v>62.7881526947021</v>
      </c>
      <c r="AA113" s="89">
        <v>73.1588077545166</v>
      </c>
      <c r="AB113" s="89">
        <v>11.4543294906616</v>
      </c>
      <c r="AC113" s="89">
        <v>45.8504819869995</v>
      </c>
      <c r="AD113" s="89">
        <v>55.3902339935303</v>
      </c>
      <c r="AE113" s="89">
        <v>61.8021106719971</v>
      </c>
      <c r="AF113" s="89">
        <v>95.2970218658447</v>
      </c>
      <c r="AG113" s="89">
        <f t="shared" si="21"/>
        <v>53.6854335931829</v>
      </c>
    </row>
    <row r="114" spans="1:33">
      <c r="A114" s="83">
        <v>450000</v>
      </c>
      <c r="B114" s="84" t="s">
        <v>195</v>
      </c>
      <c r="C114" s="84">
        <v>2011</v>
      </c>
      <c r="D114" s="87">
        <v>2545.28</v>
      </c>
      <c r="E114" s="87">
        <v>456.89</v>
      </c>
      <c r="F114" s="87">
        <v>232.88</v>
      </c>
      <c r="G114" s="87">
        <v>250.64</v>
      </c>
      <c r="H114" s="86">
        <v>28.25</v>
      </c>
      <c r="I114" s="87">
        <v>53.9</v>
      </c>
      <c r="J114" s="87">
        <v>322.18</v>
      </c>
      <c r="K114" s="86">
        <v>280.96</v>
      </c>
      <c r="L114" s="86">
        <v>4645</v>
      </c>
      <c r="M114" s="89">
        <f t="shared" si="11"/>
        <v>0.547961248654467</v>
      </c>
      <c r="N114" s="89">
        <v>1.14285541869948</v>
      </c>
      <c r="O114" s="89">
        <f t="shared" si="12"/>
        <v>0.479466815914495</v>
      </c>
      <c r="P114" s="89">
        <f t="shared" si="13"/>
        <v>0.179504808901182</v>
      </c>
      <c r="Q114" s="89">
        <f t="shared" si="14"/>
        <v>0.0914948453608247</v>
      </c>
      <c r="R114" s="89">
        <f t="shared" si="15"/>
        <v>0.0984724666834297</v>
      </c>
      <c r="S114" s="89">
        <f t="shared" si="16"/>
        <v>0.0110989753583103</v>
      </c>
      <c r="T114" s="89">
        <f t="shared" si="17"/>
        <v>0.0211764520995725</v>
      </c>
      <c r="U114" s="89">
        <f t="shared" si="18"/>
        <v>0.12657939401559</v>
      </c>
      <c r="V114" s="89">
        <f t="shared" si="19"/>
        <v>0.110384712094544</v>
      </c>
      <c r="W114" s="90">
        <v>1.37389618644068</v>
      </c>
      <c r="X114" s="89">
        <v>0.241977834340863</v>
      </c>
      <c r="Y114" s="89">
        <f t="shared" si="20"/>
        <v>20.9811053185124</v>
      </c>
      <c r="Z114" s="89">
        <v>59.162769317627</v>
      </c>
      <c r="AA114" s="89">
        <v>149.790515899658</v>
      </c>
      <c r="AB114" s="89">
        <v>22.3102116584778</v>
      </c>
      <c r="AC114" s="89">
        <v>7.0113742351532</v>
      </c>
      <c r="AD114" s="89">
        <v>25.5122351646423</v>
      </c>
      <c r="AE114" s="89">
        <v>56.2954521179199</v>
      </c>
      <c r="AF114" s="89">
        <v>85.5886745452881</v>
      </c>
      <c r="AG114" s="89">
        <f t="shared" si="21"/>
        <v>55.2110086184434</v>
      </c>
    </row>
    <row r="115" spans="1:33">
      <c r="A115" s="83">
        <v>460000</v>
      </c>
      <c r="B115" s="84" t="s">
        <v>196</v>
      </c>
      <c r="C115" s="84">
        <v>2011</v>
      </c>
      <c r="D115" s="87">
        <v>778.8</v>
      </c>
      <c r="E115" s="87">
        <v>127.27</v>
      </c>
      <c r="F115" s="87">
        <v>50.3</v>
      </c>
      <c r="G115" s="87">
        <v>94.04</v>
      </c>
      <c r="H115" s="86">
        <v>9.83</v>
      </c>
      <c r="I115" s="87">
        <v>23.97</v>
      </c>
      <c r="J115" s="87">
        <v>82.02</v>
      </c>
      <c r="K115" s="86">
        <v>112.42</v>
      </c>
      <c r="L115" s="86">
        <v>877</v>
      </c>
      <c r="M115" s="89">
        <f t="shared" si="11"/>
        <v>0.888027366020524</v>
      </c>
      <c r="N115" s="89">
        <v>1.15652018923884</v>
      </c>
      <c r="O115" s="89">
        <f t="shared" si="12"/>
        <v>0.767844240233261</v>
      </c>
      <c r="P115" s="89">
        <f t="shared" si="13"/>
        <v>0.163418079096045</v>
      </c>
      <c r="Q115" s="89">
        <f t="shared" si="14"/>
        <v>0.0645865434001027</v>
      </c>
      <c r="R115" s="89">
        <f t="shared" si="15"/>
        <v>0.120749871597329</v>
      </c>
      <c r="S115" s="89">
        <f t="shared" si="16"/>
        <v>0.0126219825372368</v>
      </c>
      <c r="T115" s="89">
        <f t="shared" si="17"/>
        <v>0.0307781201848998</v>
      </c>
      <c r="U115" s="89">
        <f t="shared" si="18"/>
        <v>0.105315870570108</v>
      </c>
      <c r="V115" s="89">
        <f t="shared" si="19"/>
        <v>0.144350282485876</v>
      </c>
      <c r="W115" s="90">
        <v>1.37389618644068</v>
      </c>
      <c r="X115" s="89">
        <v>0.241977834340863</v>
      </c>
      <c r="Y115" s="89">
        <f t="shared" si="20"/>
        <v>46.4579803761345</v>
      </c>
      <c r="Z115" s="89">
        <v>42.1140718460083</v>
      </c>
      <c r="AA115" s="89">
        <v>73.0656576156616</v>
      </c>
      <c r="AB115" s="89">
        <v>36.7608261108398</v>
      </c>
      <c r="AC115" s="89">
        <v>10.0793373584747</v>
      </c>
      <c r="AD115" s="89">
        <v>46.7959070205688</v>
      </c>
      <c r="AE115" s="89">
        <v>74.9018144607544</v>
      </c>
      <c r="AF115" s="89">
        <v>79.4752264022827</v>
      </c>
      <c r="AG115" s="89">
        <f t="shared" si="21"/>
        <v>51.3698666297694</v>
      </c>
    </row>
    <row r="116" spans="1:33">
      <c r="A116" s="83">
        <v>500000</v>
      </c>
      <c r="B116" s="84" t="s">
        <v>197</v>
      </c>
      <c r="C116" s="84">
        <v>2011</v>
      </c>
      <c r="D116" s="87">
        <v>2570.24</v>
      </c>
      <c r="E116" s="87">
        <v>318.7</v>
      </c>
      <c r="F116" s="87">
        <v>143.7</v>
      </c>
      <c r="G116" s="87">
        <v>338.76</v>
      </c>
      <c r="H116" s="86">
        <v>25.04</v>
      </c>
      <c r="I116" s="87">
        <v>100.81</v>
      </c>
      <c r="J116" s="87">
        <v>224.58</v>
      </c>
      <c r="K116" s="86">
        <v>542.73</v>
      </c>
      <c r="L116" s="86">
        <v>2919</v>
      </c>
      <c r="M116" s="89">
        <f t="shared" si="11"/>
        <v>0.880520726276122</v>
      </c>
      <c r="N116" s="89">
        <v>1.10334315012645</v>
      </c>
      <c r="O116" s="89">
        <f t="shared" si="12"/>
        <v>0.798047938372762</v>
      </c>
      <c r="P116" s="89">
        <f t="shared" si="13"/>
        <v>0.123996202689243</v>
      </c>
      <c r="Q116" s="89">
        <f t="shared" si="14"/>
        <v>0.0559091757968127</v>
      </c>
      <c r="R116" s="89">
        <f t="shared" si="15"/>
        <v>0.131800921314741</v>
      </c>
      <c r="S116" s="89">
        <f t="shared" si="16"/>
        <v>0.00974228087649402</v>
      </c>
      <c r="T116" s="89">
        <f t="shared" si="17"/>
        <v>0.0392220181772908</v>
      </c>
      <c r="U116" s="89">
        <f t="shared" si="18"/>
        <v>0.0873770542828685</v>
      </c>
      <c r="V116" s="89">
        <f t="shared" si="19"/>
        <v>0.211159269173307</v>
      </c>
      <c r="W116" s="90">
        <v>1.37389618644068</v>
      </c>
      <c r="X116" s="89">
        <v>0.241977834340863</v>
      </c>
      <c r="Y116" s="89">
        <f t="shared" si="20"/>
        <v>49.1263440512591</v>
      </c>
      <c r="Z116" s="89">
        <v>0.3348159044981</v>
      </c>
      <c r="AA116" s="89">
        <v>48.3234834671021</v>
      </c>
      <c r="AB116" s="89">
        <v>43.9292764663696</v>
      </c>
      <c r="AC116" s="89">
        <v>4.27843272686005</v>
      </c>
      <c r="AD116" s="89">
        <v>65.5131912231445</v>
      </c>
      <c r="AE116" s="89">
        <v>90.5989456176758</v>
      </c>
      <c r="AF116" s="89">
        <v>67.4503135681152</v>
      </c>
      <c r="AG116" s="89">
        <f t="shared" si="21"/>
        <v>44.3010296762084</v>
      </c>
    </row>
    <row r="117" spans="1:33">
      <c r="A117" s="83">
        <v>510000</v>
      </c>
      <c r="B117" s="84" t="s">
        <v>198</v>
      </c>
      <c r="C117" s="84">
        <v>2011</v>
      </c>
      <c r="D117" s="87">
        <v>4674.92</v>
      </c>
      <c r="E117" s="87">
        <v>684.66</v>
      </c>
      <c r="F117" s="87">
        <v>372.96</v>
      </c>
      <c r="G117" s="87">
        <v>645.79</v>
      </c>
      <c r="H117" s="86">
        <v>45.75</v>
      </c>
      <c r="I117" s="87">
        <v>115.8</v>
      </c>
      <c r="J117" s="87">
        <v>485.11</v>
      </c>
      <c r="K117" s="86">
        <v>1013.53</v>
      </c>
      <c r="L117" s="86">
        <v>8050</v>
      </c>
      <c r="M117" s="89">
        <f t="shared" si="11"/>
        <v>0.580735403726708</v>
      </c>
      <c r="N117" s="89">
        <v>1.10097920499245</v>
      </c>
      <c r="O117" s="89">
        <f t="shared" si="12"/>
        <v>0.527471727979359</v>
      </c>
      <c r="P117" s="89">
        <f t="shared" si="13"/>
        <v>0.146453843060416</v>
      </c>
      <c r="Q117" s="89">
        <f t="shared" si="14"/>
        <v>0.0797789053074705</v>
      </c>
      <c r="R117" s="89">
        <f t="shared" si="15"/>
        <v>0.138139262276146</v>
      </c>
      <c r="S117" s="89">
        <f t="shared" si="16"/>
        <v>0.00978626372215995</v>
      </c>
      <c r="T117" s="89">
        <f t="shared" si="17"/>
        <v>0.0247704773557622</v>
      </c>
      <c r="U117" s="89">
        <f t="shared" si="18"/>
        <v>0.103768620639498</v>
      </c>
      <c r="V117" s="89">
        <f t="shared" si="19"/>
        <v>0.216801570935973</v>
      </c>
      <c r="W117" s="90">
        <v>1.37389618644068</v>
      </c>
      <c r="X117" s="89">
        <v>0.241977834340863</v>
      </c>
      <c r="Y117" s="89">
        <f t="shared" si="20"/>
        <v>25.2221278247567</v>
      </c>
      <c r="Z117" s="89">
        <v>24.1353964805603</v>
      </c>
      <c r="AA117" s="89">
        <v>116.384325027466</v>
      </c>
      <c r="AB117" s="89">
        <v>48.0407476425171</v>
      </c>
      <c r="AC117" s="89">
        <v>4.36703234910965</v>
      </c>
      <c r="AD117" s="89">
        <v>33.4789800643921</v>
      </c>
      <c r="AE117" s="89">
        <v>76.2557172775269</v>
      </c>
      <c r="AF117" s="89">
        <v>66.4347553253174</v>
      </c>
      <c r="AG117" s="89">
        <f t="shared" si="21"/>
        <v>48.9801070570416</v>
      </c>
    </row>
    <row r="118" spans="1:33">
      <c r="A118" s="83">
        <v>520000</v>
      </c>
      <c r="B118" s="84" t="s">
        <v>199</v>
      </c>
      <c r="C118" s="84">
        <v>2011</v>
      </c>
      <c r="D118" s="87">
        <v>2249.4</v>
      </c>
      <c r="E118" s="87">
        <v>376.86</v>
      </c>
      <c r="F118" s="87">
        <v>173.26</v>
      </c>
      <c r="G118" s="87">
        <v>194.78</v>
      </c>
      <c r="H118" s="86">
        <v>21.68</v>
      </c>
      <c r="I118" s="87">
        <v>55.45</v>
      </c>
      <c r="J118" s="87">
        <v>307.21</v>
      </c>
      <c r="K118" s="86">
        <v>379.64</v>
      </c>
      <c r="L118" s="86">
        <v>3469</v>
      </c>
      <c r="M118" s="89">
        <f t="shared" si="11"/>
        <v>0.64842894205823</v>
      </c>
      <c r="N118" s="89">
        <v>1.10785425590617</v>
      </c>
      <c r="O118" s="89">
        <f t="shared" si="12"/>
        <v>0.585301666353078</v>
      </c>
      <c r="P118" s="89">
        <f t="shared" si="13"/>
        <v>0.167538010136036</v>
      </c>
      <c r="Q118" s="89">
        <f t="shared" si="14"/>
        <v>0.0770249844402952</v>
      </c>
      <c r="R118" s="89">
        <f t="shared" si="15"/>
        <v>0.0865919800835778</v>
      </c>
      <c r="S118" s="89">
        <f t="shared" si="16"/>
        <v>0.00963812572241486</v>
      </c>
      <c r="T118" s="89">
        <f t="shared" si="17"/>
        <v>0.0246510180492576</v>
      </c>
      <c r="U118" s="89">
        <f t="shared" si="18"/>
        <v>0.136574197563795</v>
      </c>
      <c r="V118" s="89">
        <f t="shared" si="19"/>
        <v>0.168773895260958</v>
      </c>
      <c r="W118" s="90">
        <v>1.37389618644068</v>
      </c>
      <c r="X118" s="89">
        <v>0.241977834340863</v>
      </c>
      <c r="Y118" s="89">
        <f t="shared" si="20"/>
        <v>30.3311481234769</v>
      </c>
      <c r="Z118" s="89">
        <v>46.4803695678711</v>
      </c>
      <c r="AA118" s="89">
        <v>108.531942367554</v>
      </c>
      <c r="AB118" s="89">
        <v>14.6037328243256</v>
      </c>
      <c r="AC118" s="89">
        <v>4.06862139701843</v>
      </c>
      <c r="AD118" s="89">
        <v>33.2141804695129</v>
      </c>
      <c r="AE118" s="89">
        <v>47.5496292114258</v>
      </c>
      <c r="AF118" s="89">
        <v>75.079231262207</v>
      </c>
      <c r="AG118" s="89">
        <f t="shared" si="21"/>
        <v>46.7696159314581</v>
      </c>
    </row>
    <row r="119" spans="1:33">
      <c r="A119" s="83">
        <v>530000</v>
      </c>
      <c r="B119" s="84" t="s">
        <v>200</v>
      </c>
      <c r="C119" s="84">
        <v>2011</v>
      </c>
      <c r="D119" s="87">
        <v>2929.6</v>
      </c>
      <c r="E119" s="87">
        <v>483</v>
      </c>
      <c r="F119" s="87">
        <v>236.98</v>
      </c>
      <c r="G119" s="87">
        <v>386.5</v>
      </c>
      <c r="H119" s="86">
        <v>28.3</v>
      </c>
      <c r="I119" s="87">
        <v>95.86</v>
      </c>
      <c r="J119" s="87">
        <v>282.05</v>
      </c>
      <c r="K119" s="86">
        <v>422.19</v>
      </c>
      <c r="L119" s="86">
        <v>4631</v>
      </c>
      <c r="M119" s="89">
        <f t="shared" si="11"/>
        <v>0.632606348520838</v>
      </c>
      <c r="N119" s="89">
        <v>1.0915264694546</v>
      </c>
      <c r="O119" s="89">
        <f t="shared" si="12"/>
        <v>0.579561161569385</v>
      </c>
      <c r="P119" s="89">
        <f t="shared" si="13"/>
        <v>0.164868924085199</v>
      </c>
      <c r="Q119" s="89">
        <f t="shared" si="14"/>
        <v>0.080891589295467</v>
      </c>
      <c r="R119" s="89">
        <f t="shared" si="15"/>
        <v>0.131929273620972</v>
      </c>
      <c r="S119" s="89">
        <f t="shared" si="16"/>
        <v>0.0096600218459858</v>
      </c>
      <c r="T119" s="89">
        <f t="shared" si="17"/>
        <v>0.0327211906062261</v>
      </c>
      <c r="U119" s="89">
        <f t="shared" si="18"/>
        <v>0.0962759421081376</v>
      </c>
      <c r="V119" s="89">
        <f t="shared" si="19"/>
        <v>0.144111824139814</v>
      </c>
      <c r="W119" s="90">
        <v>1.37389618644068</v>
      </c>
      <c r="X119" s="89">
        <v>0.241977834340863</v>
      </c>
      <c r="Y119" s="89">
        <f t="shared" si="20"/>
        <v>29.8239998143216</v>
      </c>
      <c r="Z119" s="89">
        <v>43.6516761779785</v>
      </c>
      <c r="AA119" s="89">
        <v>119.556970596313</v>
      </c>
      <c r="AB119" s="89">
        <v>44.0125322341919</v>
      </c>
      <c r="AC119" s="89">
        <v>4.11272913217545</v>
      </c>
      <c r="AD119" s="89">
        <v>51.1030387878418</v>
      </c>
      <c r="AE119" s="89">
        <v>82.8120899200439</v>
      </c>
      <c r="AF119" s="89">
        <v>79.5181465148926</v>
      </c>
      <c r="AG119" s="89">
        <f t="shared" si="21"/>
        <v>56.6019506379226</v>
      </c>
    </row>
    <row r="120" spans="1:33">
      <c r="A120" s="83">
        <v>540000</v>
      </c>
      <c r="B120" s="84" t="s">
        <v>201</v>
      </c>
      <c r="C120" s="84">
        <v>2011</v>
      </c>
      <c r="D120" s="87">
        <v>758.11</v>
      </c>
      <c r="E120" s="87">
        <v>77.81</v>
      </c>
      <c r="F120" s="87">
        <v>35.3</v>
      </c>
      <c r="G120" s="87">
        <v>57.68</v>
      </c>
      <c r="H120" s="86">
        <v>3.38</v>
      </c>
      <c r="I120" s="87">
        <v>16.05</v>
      </c>
      <c r="J120" s="87">
        <v>95.94</v>
      </c>
      <c r="K120" s="86">
        <v>377.35</v>
      </c>
      <c r="L120" s="86">
        <v>303</v>
      </c>
      <c r="M120" s="89">
        <f t="shared" si="11"/>
        <v>2.50201320132013</v>
      </c>
      <c r="N120" s="89">
        <v>1.07857077735878</v>
      </c>
      <c r="O120" s="89">
        <f t="shared" si="12"/>
        <v>2.3197487395747</v>
      </c>
      <c r="P120" s="89">
        <f t="shared" si="13"/>
        <v>0.102636820514173</v>
      </c>
      <c r="Q120" s="89">
        <f t="shared" si="14"/>
        <v>0.0465631636569891</v>
      </c>
      <c r="R120" s="89">
        <f t="shared" si="15"/>
        <v>0.0760839456015618</v>
      </c>
      <c r="S120" s="89">
        <f t="shared" si="16"/>
        <v>0.0044584558969015</v>
      </c>
      <c r="T120" s="89">
        <f t="shared" si="17"/>
        <v>0.0211710701613222</v>
      </c>
      <c r="U120" s="89">
        <f t="shared" si="18"/>
        <v>0.12655155584282</v>
      </c>
      <c r="V120" s="89">
        <f t="shared" si="19"/>
        <v>0.49775098600467</v>
      </c>
      <c r="W120" s="90">
        <v>1.37389618644068</v>
      </c>
      <c r="X120" s="89">
        <v>0.241977834340863</v>
      </c>
      <c r="Y120" s="89">
        <f t="shared" si="20"/>
        <v>183.561906331792</v>
      </c>
      <c r="Z120" s="89">
        <v>-22.3018312454224</v>
      </c>
      <c r="AA120" s="89">
        <v>21.6747760772705</v>
      </c>
      <c r="AB120" s="89">
        <v>7.78751909732819</v>
      </c>
      <c r="AC120" s="89">
        <v>-6.36536598205566</v>
      </c>
      <c r="AD120" s="89">
        <v>25.5003046989441</v>
      </c>
      <c r="AE120" s="89">
        <v>56.3198089599609</v>
      </c>
      <c r="AF120" s="89">
        <v>15.8668196201324</v>
      </c>
      <c r="AG120" s="89">
        <f t="shared" si="21"/>
        <v>46.5292316305667</v>
      </c>
    </row>
    <row r="121" spans="1:33">
      <c r="A121" s="83">
        <v>610000</v>
      </c>
      <c r="B121" s="84" t="s">
        <v>202</v>
      </c>
      <c r="C121" s="84">
        <v>2011</v>
      </c>
      <c r="D121" s="87">
        <v>2930.81</v>
      </c>
      <c r="E121" s="87">
        <v>529.46</v>
      </c>
      <c r="F121" s="87">
        <v>197.61</v>
      </c>
      <c r="G121" s="87">
        <v>365.43</v>
      </c>
      <c r="H121" s="86">
        <v>29.01</v>
      </c>
      <c r="I121" s="87">
        <v>96.13</v>
      </c>
      <c r="J121" s="87">
        <v>341.32</v>
      </c>
      <c r="K121" s="86">
        <v>776.15</v>
      </c>
      <c r="L121" s="86">
        <v>3743</v>
      </c>
      <c r="M121" s="89">
        <f t="shared" si="11"/>
        <v>0.78301095378039</v>
      </c>
      <c r="N121" s="89">
        <v>1.15361549680135</v>
      </c>
      <c r="O121" s="89">
        <f t="shared" si="12"/>
        <v>0.678745176318677</v>
      </c>
      <c r="P121" s="89">
        <f t="shared" si="13"/>
        <v>0.180653130022076</v>
      </c>
      <c r="Q121" s="89">
        <f t="shared" si="14"/>
        <v>0.0674250463182533</v>
      </c>
      <c r="R121" s="89">
        <f t="shared" si="15"/>
        <v>0.124685667102269</v>
      </c>
      <c r="S121" s="89">
        <f t="shared" si="16"/>
        <v>0.00989828750413708</v>
      </c>
      <c r="T121" s="89">
        <f t="shared" si="17"/>
        <v>0.0327998061969217</v>
      </c>
      <c r="U121" s="89">
        <f t="shared" si="18"/>
        <v>0.116459272351329</v>
      </c>
      <c r="V121" s="89">
        <f t="shared" si="19"/>
        <v>0.264824400080524</v>
      </c>
      <c r="W121" s="90">
        <v>1.37389618644068</v>
      </c>
      <c r="X121" s="89">
        <v>0.241977834340863</v>
      </c>
      <c r="Y121" s="89">
        <f t="shared" si="20"/>
        <v>38.5864705848764</v>
      </c>
      <c r="Z121" s="89">
        <v>60.3797578811646</v>
      </c>
      <c r="AA121" s="89">
        <v>81.1592102050781</v>
      </c>
      <c r="AB121" s="89">
        <v>39.3138456344604</v>
      </c>
      <c r="AC121" s="89">
        <v>4.59269434213638</v>
      </c>
      <c r="AD121" s="89">
        <v>51.2773036956787</v>
      </c>
      <c r="AE121" s="89">
        <v>65.1509284973145</v>
      </c>
      <c r="AF121" s="89">
        <v>57.7911520004272</v>
      </c>
      <c r="AG121" s="89">
        <f t="shared" si="21"/>
        <v>50.7607317469134</v>
      </c>
    </row>
    <row r="122" spans="1:33">
      <c r="A122" s="83">
        <v>620000</v>
      </c>
      <c r="B122" s="84" t="s">
        <v>203</v>
      </c>
      <c r="C122" s="84">
        <v>2011</v>
      </c>
      <c r="D122" s="87">
        <v>1791.24</v>
      </c>
      <c r="E122" s="87">
        <v>284.33</v>
      </c>
      <c r="F122" s="87">
        <v>143.18</v>
      </c>
      <c r="G122" s="87">
        <v>279.22</v>
      </c>
      <c r="H122" s="86">
        <v>13.22</v>
      </c>
      <c r="I122" s="87">
        <v>84.99</v>
      </c>
      <c r="J122" s="87">
        <v>174.92</v>
      </c>
      <c r="K122" s="86">
        <v>624.89</v>
      </c>
      <c r="L122" s="86">
        <v>2564</v>
      </c>
      <c r="M122" s="89">
        <f t="shared" si="11"/>
        <v>0.698611544461778</v>
      </c>
      <c r="N122" s="89">
        <v>1.14272705090522</v>
      </c>
      <c r="O122" s="89">
        <f t="shared" si="12"/>
        <v>0.611354692188627</v>
      </c>
      <c r="P122" s="89">
        <f t="shared" si="13"/>
        <v>0.158733614702664</v>
      </c>
      <c r="Q122" s="89">
        <f t="shared" si="14"/>
        <v>0.0799334539201894</v>
      </c>
      <c r="R122" s="89">
        <f t="shared" si="15"/>
        <v>0.15588084232152</v>
      </c>
      <c r="S122" s="89">
        <f t="shared" si="16"/>
        <v>0.00738036220718608</v>
      </c>
      <c r="T122" s="89">
        <f t="shared" si="17"/>
        <v>0.0474475782139747</v>
      </c>
      <c r="U122" s="89">
        <f t="shared" si="18"/>
        <v>0.0976530224872156</v>
      </c>
      <c r="V122" s="89">
        <f t="shared" si="19"/>
        <v>0.348858891047542</v>
      </c>
      <c r="W122" s="90">
        <v>1.37389618644068</v>
      </c>
      <c r="X122" s="89">
        <v>0.241977834340863</v>
      </c>
      <c r="Y122" s="89">
        <f t="shared" si="20"/>
        <v>32.6328181853872</v>
      </c>
      <c r="Z122" s="89">
        <v>37.1494817733765</v>
      </c>
      <c r="AA122" s="89">
        <v>116.824998855591</v>
      </c>
      <c r="AB122" s="89">
        <v>59.5491218566895</v>
      </c>
      <c r="AC122" s="89">
        <v>-0.479443818330765</v>
      </c>
      <c r="AD122" s="89">
        <v>83.7464904785156</v>
      </c>
      <c r="AE122" s="89">
        <v>81.6070938110352</v>
      </c>
      <c r="AF122" s="89">
        <v>42.6658296585083</v>
      </c>
      <c r="AG122" s="89">
        <f t="shared" si="21"/>
        <v>56.3316449300643</v>
      </c>
    </row>
    <row r="123" spans="1:33">
      <c r="A123" s="83">
        <v>630000</v>
      </c>
      <c r="B123" s="84" t="s">
        <v>204</v>
      </c>
      <c r="C123" s="84">
        <v>2011</v>
      </c>
      <c r="D123" s="87">
        <v>967.47</v>
      </c>
      <c r="E123" s="87">
        <v>130.11</v>
      </c>
      <c r="F123" s="87">
        <v>47.44</v>
      </c>
      <c r="G123" s="87">
        <v>163.57</v>
      </c>
      <c r="H123" s="86">
        <v>3.76</v>
      </c>
      <c r="I123" s="87">
        <v>41.76</v>
      </c>
      <c r="J123" s="87">
        <v>65.4</v>
      </c>
      <c r="K123" s="86">
        <v>298.65</v>
      </c>
      <c r="L123" s="86">
        <v>568</v>
      </c>
      <c r="M123" s="89">
        <f t="shared" si="11"/>
        <v>1.70329225352113</v>
      </c>
      <c r="N123" s="89">
        <v>1.13816753622569</v>
      </c>
      <c r="O123" s="89">
        <f t="shared" si="12"/>
        <v>1.49652155707187</v>
      </c>
      <c r="P123" s="89">
        <f t="shared" si="13"/>
        <v>0.134484790226054</v>
      </c>
      <c r="Q123" s="89">
        <f t="shared" si="14"/>
        <v>0.0490351121998615</v>
      </c>
      <c r="R123" s="89">
        <f t="shared" si="15"/>
        <v>0.169069841958924</v>
      </c>
      <c r="S123" s="89">
        <f t="shared" si="16"/>
        <v>0.00388642541887604</v>
      </c>
      <c r="T123" s="89">
        <f t="shared" si="17"/>
        <v>0.0431641291202828</v>
      </c>
      <c r="U123" s="89">
        <f t="shared" si="18"/>
        <v>0.0675989953176843</v>
      </c>
      <c r="V123" s="89">
        <f t="shared" si="19"/>
        <v>0.308691742379609</v>
      </c>
      <c r="W123" s="90">
        <v>1.37389618644068</v>
      </c>
      <c r="X123" s="89">
        <v>0.241977834340863</v>
      </c>
      <c r="Y123" s="89">
        <f t="shared" si="20"/>
        <v>110.833411297176</v>
      </c>
      <c r="Z123" s="89">
        <v>11.4506077766418</v>
      </c>
      <c r="AA123" s="89">
        <v>28.723156452179</v>
      </c>
      <c r="AB123" s="89">
        <v>68.1043910980225</v>
      </c>
      <c r="AC123" s="89">
        <v>-7.51767098903656</v>
      </c>
      <c r="AD123" s="89">
        <v>74.2515277862549</v>
      </c>
      <c r="AE123" s="89">
        <v>107.905473709106</v>
      </c>
      <c r="AF123" s="89">
        <v>49.8954916000366</v>
      </c>
      <c r="AG123" s="89">
        <f t="shared" si="21"/>
        <v>57.4566682141967</v>
      </c>
    </row>
    <row r="124" spans="1:33">
      <c r="A124" s="83">
        <v>640000</v>
      </c>
      <c r="B124" s="84" t="s">
        <v>205</v>
      </c>
      <c r="C124" s="84">
        <v>2011</v>
      </c>
      <c r="D124" s="87">
        <v>705.91</v>
      </c>
      <c r="E124" s="87">
        <v>103.02</v>
      </c>
      <c r="F124" s="87">
        <v>41.09</v>
      </c>
      <c r="G124" s="87">
        <v>71.95</v>
      </c>
      <c r="H124" s="86">
        <v>7.87</v>
      </c>
      <c r="I124" s="87">
        <v>35.23</v>
      </c>
      <c r="J124" s="87">
        <v>51.96</v>
      </c>
      <c r="K124" s="86">
        <v>132.71</v>
      </c>
      <c r="L124" s="86">
        <v>639</v>
      </c>
      <c r="M124" s="89">
        <f t="shared" si="11"/>
        <v>1.10471048513302</v>
      </c>
      <c r="N124" s="89">
        <v>1.2264416981766</v>
      </c>
      <c r="O124" s="89">
        <f t="shared" si="12"/>
        <v>0.900744394760418</v>
      </c>
      <c r="P124" s="89">
        <f t="shared" si="13"/>
        <v>0.145939284044708</v>
      </c>
      <c r="Q124" s="89">
        <f t="shared" si="14"/>
        <v>0.0582085534983213</v>
      </c>
      <c r="R124" s="89">
        <f t="shared" si="15"/>
        <v>0.101925174597328</v>
      </c>
      <c r="S124" s="89">
        <f t="shared" si="16"/>
        <v>0.0111487300080747</v>
      </c>
      <c r="T124" s="89">
        <f t="shared" si="17"/>
        <v>0.0499072119675313</v>
      </c>
      <c r="U124" s="89">
        <f t="shared" si="18"/>
        <v>0.073607117054582</v>
      </c>
      <c r="V124" s="89">
        <f t="shared" si="19"/>
        <v>0.187998470059923</v>
      </c>
      <c r="W124" s="90">
        <v>1.37389618644068</v>
      </c>
      <c r="X124" s="89">
        <v>0.241977834340863</v>
      </c>
      <c r="Y124" s="89">
        <f t="shared" si="20"/>
        <v>58.1991235673032</v>
      </c>
      <c r="Z124" s="89">
        <v>23.5900664329529</v>
      </c>
      <c r="AA124" s="89">
        <v>54.8798036575317</v>
      </c>
      <c r="AB124" s="89">
        <v>24.549868106842</v>
      </c>
      <c r="AC124" s="89">
        <v>7.11160004138947</v>
      </c>
      <c r="AD124" s="89">
        <v>89.1986751556396</v>
      </c>
      <c r="AE124" s="89">
        <v>102.648143768311</v>
      </c>
      <c r="AF124" s="89">
        <v>71.6190099716187</v>
      </c>
      <c r="AG124" s="89">
        <f t="shared" si="21"/>
        <v>52.9230349314134</v>
      </c>
    </row>
    <row r="125" spans="1:33">
      <c r="A125" s="83">
        <v>650000</v>
      </c>
      <c r="B125" s="84" t="s">
        <v>206</v>
      </c>
      <c r="C125" s="84">
        <v>2011</v>
      </c>
      <c r="D125" s="87">
        <v>2284.49</v>
      </c>
      <c r="E125" s="87">
        <v>399.8</v>
      </c>
      <c r="F125" s="87">
        <v>132.43</v>
      </c>
      <c r="G125" s="87">
        <v>201.64</v>
      </c>
      <c r="H125" s="86">
        <v>26.43</v>
      </c>
      <c r="I125" s="87">
        <v>53.67</v>
      </c>
      <c r="J125" s="87">
        <v>245.36</v>
      </c>
      <c r="K125" s="86">
        <v>585.21</v>
      </c>
      <c r="L125" s="86">
        <v>2209</v>
      </c>
      <c r="M125" s="89">
        <f t="shared" si="11"/>
        <v>1.03417383431417</v>
      </c>
      <c r="N125" s="89">
        <v>1.18003865529303</v>
      </c>
      <c r="O125" s="89">
        <f t="shared" si="12"/>
        <v>0.876389794245648</v>
      </c>
      <c r="P125" s="89">
        <f t="shared" si="13"/>
        <v>0.175006237716077</v>
      </c>
      <c r="Q125" s="89">
        <f t="shared" si="14"/>
        <v>0.0579691747392197</v>
      </c>
      <c r="R125" s="89">
        <f t="shared" si="15"/>
        <v>0.0882647768210848</v>
      </c>
      <c r="S125" s="89">
        <f t="shared" si="16"/>
        <v>0.0115693218179988</v>
      </c>
      <c r="T125" s="89">
        <f t="shared" si="17"/>
        <v>0.0234932085498295</v>
      </c>
      <c r="U125" s="89">
        <f t="shared" si="18"/>
        <v>0.107402527478781</v>
      </c>
      <c r="V125" s="89">
        <f t="shared" si="19"/>
        <v>0.256166584226676</v>
      </c>
      <c r="W125" s="90">
        <v>1.37389618644068</v>
      </c>
      <c r="X125" s="89">
        <v>0.241977834340863</v>
      </c>
      <c r="Y125" s="89">
        <f t="shared" si="20"/>
        <v>56.0475019004586</v>
      </c>
      <c r="Z125" s="89">
        <v>54.3951892852783</v>
      </c>
      <c r="AA125" s="89">
        <v>54.1972541809082</v>
      </c>
      <c r="AB125" s="89">
        <v>15.6888210773468</v>
      </c>
      <c r="AC125" s="89">
        <v>7.95884549617767</v>
      </c>
      <c r="AD125" s="89">
        <v>30.6477046012878</v>
      </c>
      <c r="AE125" s="89">
        <v>73.0759143829346</v>
      </c>
      <c r="AF125" s="89">
        <v>59.3494701385498</v>
      </c>
      <c r="AG125" s="89">
        <f t="shared" si="21"/>
        <v>46.1704424696494</v>
      </c>
    </row>
    <row r="126" spans="1:33">
      <c r="A126" s="83">
        <v>110000</v>
      </c>
      <c r="B126" s="84" t="s">
        <v>176</v>
      </c>
      <c r="C126" s="84">
        <v>2012</v>
      </c>
      <c r="D126" s="87">
        <v>3685.31</v>
      </c>
      <c r="E126" s="87">
        <v>628.65</v>
      </c>
      <c r="F126" s="87">
        <v>256.06</v>
      </c>
      <c r="G126" s="87">
        <v>424.31</v>
      </c>
      <c r="H126" s="86">
        <v>199.94</v>
      </c>
      <c r="I126" s="87">
        <v>113.54</v>
      </c>
      <c r="J126" s="87">
        <v>286.57</v>
      </c>
      <c r="K126" s="86">
        <v>121.58</v>
      </c>
      <c r="L126" s="86">
        <v>2069</v>
      </c>
      <c r="M126" s="89">
        <f t="shared" si="11"/>
        <v>1.781203479942</v>
      </c>
      <c r="N126" s="89">
        <v>1.13669766882988</v>
      </c>
      <c r="O126" s="89">
        <f t="shared" si="12"/>
        <v>1.56699844539628</v>
      </c>
      <c r="P126" s="89">
        <f t="shared" si="13"/>
        <v>0.170582664687638</v>
      </c>
      <c r="Q126" s="89">
        <f t="shared" si="14"/>
        <v>0.0694812648054031</v>
      </c>
      <c r="R126" s="89">
        <f t="shared" si="15"/>
        <v>0.115135497420841</v>
      </c>
      <c r="S126" s="89">
        <f t="shared" si="16"/>
        <v>0.0542532378551601</v>
      </c>
      <c r="T126" s="89">
        <f t="shared" si="17"/>
        <v>0.030808805772106</v>
      </c>
      <c r="U126" s="89">
        <f t="shared" si="18"/>
        <v>0.0777600798847315</v>
      </c>
      <c r="V126" s="89">
        <f t="shared" si="19"/>
        <v>0.0329904404242791</v>
      </c>
      <c r="W126" s="90">
        <v>1.37389618644068</v>
      </c>
      <c r="X126" s="89">
        <v>0.241977834340863</v>
      </c>
      <c r="Y126" s="89">
        <f t="shared" si="20"/>
        <v>117.059733910788</v>
      </c>
      <c r="Z126" s="89">
        <v>49.7070932388306</v>
      </c>
      <c r="AA126" s="89">
        <v>87.0221996307373</v>
      </c>
      <c r="AB126" s="89">
        <v>33.1189680099487</v>
      </c>
      <c r="AC126" s="89">
        <v>93.941822052002</v>
      </c>
      <c r="AD126" s="89">
        <v>46.8639278411865</v>
      </c>
      <c r="AE126" s="89">
        <v>99.0141487121582</v>
      </c>
      <c r="AF126" s="89">
        <v>99.5188236236572</v>
      </c>
      <c r="AG126" s="89">
        <f t="shared" si="21"/>
        <v>81.167109736488</v>
      </c>
    </row>
    <row r="127" spans="1:33">
      <c r="A127" s="83">
        <v>120000</v>
      </c>
      <c r="B127" s="84" t="s">
        <v>177</v>
      </c>
      <c r="C127" s="84">
        <v>2012</v>
      </c>
      <c r="D127" s="87">
        <v>2143.21</v>
      </c>
      <c r="E127" s="87">
        <v>378.75</v>
      </c>
      <c r="F127" s="87">
        <v>105.91</v>
      </c>
      <c r="G127" s="87">
        <v>201.17</v>
      </c>
      <c r="H127" s="86">
        <v>76.45</v>
      </c>
      <c r="I127" s="87">
        <v>38.49</v>
      </c>
      <c r="J127" s="87">
        <v>136.55</v>
      </c>
      <c r="K127" s="86">
        <v>103.73</v>
      </c>
      <c r="L127" s="86">
        <v>1413</v>
      </c>
      <c r="M127" s="89">
        <f t="shared" si="11"/>
        <v>1.51677990092003</v>
      </c>
      <c r="N127" s="89">
        <v>1.05922707169698</v>
      </c>
      <c r="O127" s="89">
        <f t="shared" si="12"/>
        <v>1.43196859431661</v>
      </c>
      <c r="P127" s="89">
        <f t="shared" si="13"/>
        <v>0.176720899958474</v>
      </c>
      <c r="Q127" s="89">
        <f t="shared" si="14"/>
        <v>0.0494165294114902</v>
      </c>
      <c r="R127" s="89">
        <f t="shared" si="15"/>
        <v>0.0938638770815739</v>
      </c>
      <c r="S127" s="89">
        <f t="shared" si="16"/>
        <v>0.0356707928761064</v>
      </c>
      <c r="T127" s="89">
        <f t="shared" si="17"/>
        <v>0.0179590427442948</v>
      </c>
      <c r="U127" s="89">
        <f t="shared" si="18"/>
        <v>0.0637128419520252</v>
      </c>
      <c r="V127" s="89">
        <f t="shared" si="19"/>
        <v>0.0483993635714652</v>
      </c>
      <c r="W127" s="90">
        <v>1.37389618644068</v>
      </c>
      <c r="X127" s="89">
        <v>0.241977834340863</v>
      </c>
      <c r="Y127" s="89">
        <f t="shared" si="20"/>
        <v>105.130441411097</v>
      </c>
      <c r="Z127" s="89">
        <v>56.2123870849609</v>
      </c>
      <c r="AA127" s="89">
        <v>29.8107075691223</v>
      </c>
      <c r="AB127" s="89">
        <v>19.3207716941833</v>
      </c>
      <c r="AC127" s="89">
        <v>56.5091276168823</v>
      </c>
      <c r="AD127" s="89">
        <v>18.3803188800812</v>
      </c>
      <c r="AE127" s="89">
        <v>111.305999755859</v>
      </c>
      <c r="AF127" s="89">
        <v>96.7453861236572</v>
      </c>
      <c r="AG127" s="89">
        <f t="shared" si="21"/>
        <v>64.1557128873982</v>
      </c>
    </row>
    <row r="128" spans="1:33">
      <c r="A128" s="83">
        <v>130000</v>
      </c>
      <c r="B128" s="84" t="s">
        <v>178</v>
      </c>
      <c r="C128" s="84">
        <v>2012</v>
      </c>
      <c r="D128" s="87">
        <v>4079.44</v>
      </c>
      <c r="E128" s="87">
        <v>865.54</v>
      </c>
      <c r="F128" s="87">
        <v>323.17</v>
      </c>
      <c r="G128" s="87">
        <v>470.21</v>
      </c>
      <c r="H128" s="86">
        <v>41.59</v>
      </c>
      <c r="I128" s="87">
        <v>127.93</v>
      </c>
      <c r="J128" s="87">
        <v>481.97</v>
      </c>
      <c r="K128" s="86">
        <v>472.93</v>
      </c>
      <c r="L128" s="86">
        <v>7288</v>
      </c>
      <c r="M128" s="89">
        <f t="shared" si="11"/>
        <v>0.559747530186608</v>
      </c>
      <c r="N128" s="89">
        <v>1.102395440468</v>
      </c>
      <c r="O128" s="89">
        <f t="shared" si="12"/>
        <v>0.507755665198487</v>
      </c>
      <c r="P128" s="89">
        <f t="shared" si="13"/>
        <v>0.212171278410762</v>
      </c>
      <c r="Q128" s="89">
        <f t="shared" si="14"/>
        <v>0.0792192065577628</v>
      </c>
      <c r="R128" s="89">
        <f t="shared" si="15"/>
        <v>0.115263369482086</v>
      </c>
      <c r="S128" s="89">
        <f t="shared" si="16"/>
        <v>0.01019502676838</v>
      </c>
      <c r="T128" s="89">
        <f t="shared" si="17"/>
        <v>0.0313596964289216</v>
      </c>
      <c r="U128" s="89">
        <f t="shared" si="18"/>
        <v>0.11814611809464</v>
      </c>
      <c r="V128" s="89">
        <f t="shared" si="19"/>
        <v>0.115930127664581</v>
      </c>
      <c r="W128" s="90">
        <v>1.37389618644068</v>
      </c>
      <c r="X128" s="89">
        <v>0.241977834340863</v>
      </c>
      <c r="Y128" s="89">
        <f t="shared" si="20"/>
        <v>23.4803005326824</v>
      </c>
      <c r="Z128" s="89">
        <v>93.7826538085937</v>
      </c>
      <c r="AA128" s="89">
        <v>114.788427352905</v>
      </c>
      <c r="AB128" s="89">
        <v>33.2019138336182</v>
      </c>
      <c r="AC128" s="89">
        <v>5.19044935703278</v>
      </c>
      <c r="AD128" s="89">
        <v>48.0850648880005</v>
      </c>
      <c r="AE128" s="89">
        <v>63.6748790740967</v>
      </c>
      <c r="AF128" s="89">
        <v>84.5905590057373</v>
      </c>
      <c r="AG128" s="89">
        <f t="shared" si="21"/>
        <v>59.4560088966098</v>
      </c>
    </row>
    <row r="129" spans="1:33">
      <c r="A129" s="83">
        <v>140000</v>
      </c>
      <c r="B129" s="84" t="s">
        <v>179</v>
      </c>
      <c r="C129" s="84">
        <v>2012</v>
      </c>
      <c r="D129" s="87">
        <v>2759.46</v>
      </c>
      <c r="E129" s="87">
        <v>558.03</v>
      </c>
      <c r="F129" s="87">
        <v>180.34</v>
      </c>
      <c r="G129" s="87">
        <v>354.61</v>
      </c>
      <c r="H129" s="86">
        <v>33.32</v>
      </c>
      <c r="I129" s="87">
        <v>88.17</v>
      </c>
      <c r="J129" s="87">
        <v>274.47</v>
      </c>
      <c r="K129" s="86">
        <v>455.82</v>
      </c>
      <c r="L129" s="86">
        <v>3611</v>
      </c>
      <c r="M129" s="89">
        <f t="shared" si="11"/>
        <v>0.764181667128219</v>
      </c>
      <c r="N129" s="89">
        <v>1.10860656652132</v>
      </c>
      <c r="O129" s="89">
        <f t="shared" si="12"/>
        <v>0.689317283701587</v>
      </c>
      <c r="P129" s="89">
        <f t="shared" si="13"/>
        <v>0.202224348242047</v>
      </c>
      <c r="Q129" s="89">
        <f t="shared" si="14"/>
        <v>0.065353366238322</v>
      </c>
      <c r="R129" s="89">
        <f t="shared" si="15"/>
        <v>0.128507026737115</v>
      </c>
      <c r="S129" s="89">
        <f t="shared" si="16"/>
        <v>0.0120748262341183</v>
      </c>
      <c r="T129" s="89">
        <f t="shared" si="17"/>
        <v>0.0319519036333196</v>
      </c>
      <c r="U129" s="89">
        <f t="shared" si="18"/>
        <v>0.099465112739449</v>
      </c>
      <c r="V129" s="89">
        <f t="shared" si="19"/>
        <v>0.165184492618121</v>
      </c>
      <c r="W129" s="90">
        <v>1.37389618644068</v>
      </c>
      <c r="X129" s="89">
        <v>0.241977834340863</v>
      </c>
      <c r="Y129" s="89">
        <f t="shared" si="20"/>
        <v>39.5204696991498</v>
      </c>
      <c r="Z129" s="89">
        <v>83.240909576416</v>
      </c>
      <c r="AA129" s="89">
        <v>75.2521324157715</v>
      </c>
      <c r="AB129" s="89">
        <v>41.7926359176636</v>
      </c>
      <c r="AC129" s="89">
        <v>8.97713959217072</v>
      </c>
      <c r="AD129" s="89">
        <v>49.3977880477905</v>
      </c>
      <c r="AE129" s="89">
        <v>80.021448135376</v>
      </c>
      <c r="AF129" s="89">
        <v>75.7252883911133</v>
      </c>
      <c r="AG129" s="89">
        <f t="shared" si="21"/>
        <v>57.2694802470695</v>
      </c>
    </row>
    <row r="130" spans="1:33">
      <c r="A130" s="83">
        <v>150000</v>
      </c>
      <c r="B130" s="84" t="s">
        <v>180</v>
      </c>
      <c r="C130" s="84">
        <v>2012</v>
      </c>
      <c r="D130" s="87">
        <v>3425.99</v>
      </c>
      <c r="E130" s="87">
        <v>439.97</v>
      </c>
      <c r="F130" s="87">
        <v>177.91</v>
      </c>
      <c r="G130" s="87">
        <v>435.47</v>
      </c>
      <c r="H130" s="86">
        <v>27.61</v>
      </c>
      <c r="I130" s="87">
        <v>131.59</v>
      </c>
      <c r="J130" s="87">
        <v>341.83</v>
      </c>
      <c r="K130" s="86">
        <v>486.45</v>
      </c>
      <c r="L130" s="86">
        <v>2490</v>
      </c>
      <c r="M130" s="89">
        <f t="shared" ref="M130:M193" si="22">D130/L130</f>
        <v>1.37589959839357</v>
      </c>
      <c r="N130" s="89">
        <v>1.09095838233884</v>
      </c>
      <c r="O130" s="89">
        <f t="shared" ref="O130:O193" si="23">M130/N130</f>
        <v>1.26118431341429</v>
      </c>
      <c r="P130" s="89">
        <f t="shared" ref="P130:P193" si="24">E130/D130</f>
        <v>0.12842127385077</v>
      </c>
      <c r="Q130" s="89">
        <f t="shared" ref="Q130:Q193" si="25">F130/D130</f>
        <v>0.051929515264201</v>
      </c>
      <c r="R130" s="89">
        <f t="shared" ref="R130:R193" si="26">G130/D130</f>
        <v>0.12710778490305</v>
      </c>
      <c r="S130" s="89">
        <f t="shared" ref="S130:S193" si="27">H130/D130</f>
        <v>0.00805898441034562</v>
      </c>
      <c r="T130" s="89">
        <f t="shared" ref="T130:T193" si="28">I130/D130</f>
        <v>0.0384093356956675</v>
      </c>
      <c r="U130" s="89">
        <f t="shared" ref="U130:U193" si="29">J130/D130</f>
        <v>0.0997755393331563</v>
      </c>
      <c r="V130" s="89">
        <f t="shared" ref="V130:V193" si="30">K130/D130</f>
        <v>0.141988155248556</v>
      </c>
      <c r="W130" s="90">
        <v>1.37389618644068</v>
      </c>
      <c r="X130" s="89">
        <v>0.241977834340863</v>
      </c>
      <c r="Y130" s="89">
        <f t="shared" ref="Y130:Y193" si="31">(O130-X130)/(W130-X130)*100</f>
        <v>90.0424025445564</v>
      </c>
      <c r="Z130" s="89">
        <v>5.02450108528137</v>
      </c>
      <c r="AA130" s="89">
        <v>36.9760990142822</v>
      </c>
      <c r="AB130" s="89">
        <v>40.8849954605103</v>
      </c>
      <c r="AC130" s="89">
        <v>0.887580662965775</v>
      </c>
      <c r="AD130" s="89">
        <v>63.7117481231689</v>
      </c>
      <c r="AE130" s="89">
        <v>79.7498083114624</v>
      </c>
      <c r="AF130" s="89">
        <v>79.9003839492798</v>
      </c>
      <c r="AG130" s="89">
        <f t="shared" ref="AG130:AG193" si="32">0.2*Y130+0.15*(Z130+AA130)+0.1*(AB130+AC130+AD130+AE130+AF130)</f>
        <v>50.8220221745845</v>
      </c>
    </row>
    <row r="131" spans="1:33">
      <c r="A131" s="83">
        <v>210000</v>
      </c>
      <c r="B131" s="84" t="s">
        <v>181</v>
      </c>
      <c r="C131" s="84">
        <v>2012</v>
      </c>
      <c r="D131" s="87">
        <v>4558.59</v>
      </c>
      <c r="E131" s="87">
        <v>728.79</v>
      </c>
      <c r="F131" s="87">
        <v>200.19</v>
      </c>
      <c r="G131" s="87">
        <v>727.71</v>
      </c>
      <c r="H131" s="86">
        <v>101.24</v>
      </c>
      <c r="I131" s="87">
        <v>93.27</v>
      </c>
      <c r="J131" s="87">
        <v>485.71</v>
      </c>
      <c r="K131" s="86">
        <v>1006.02</v>
      </c>
      <c r="L131" s="86">
        <v>4389</v>
      </c>
      <c r="M131" s="89">
        <f t="shared" si="22"/>
        <v>1.03863978127136</v>
      </c>
      <c r="N131" s="89">
        <v>1.14552590046608</v>
      </c>
      <c r="O131" s="89">
        <f t="shared" si="23"/>
        <v>0.906692533838623</v>
      </c>
      <c r="P131" s="89">
        <f t="shared" si="24"/>
        <v>0.159871802465236</v>
      </c>
      <c r="Q131" s="89">
        <f t="shared" si="25"/>
        <v>0.0439148947371885</v>
      </c>
      <c r="R131" s="89">
        <f t="shared" si="26"/>
        <v>0.159634887103249</v>
      </c>
      <c r="S131" s="89">
        <f t="shared" si="27"/>
        <v>0.0222086215255156</v>
      </c>
      <c r="T131" s="89">
        <f t="shared" si="28"/>
        <v>0.0204602739004824</v>
      </c>
      <c r="U131" s="89">
        <f t="shared" si="29"/>
        <v>0.106548296732104</v>
      </c>
      <c r="V131" s="89">
        <f t="shared" si="30"/>
        <v>0.220686659690825</v>
      </c>
      <c r="W131" s="90">
        <v>1.37389618644068</v>
      </c>
      <c r="X131" s="89">
        <v>0.241977834340863</v>
      </c>
      <c r="Y131" s="89">
        <f t="shared" si="31"/>
        <v>58.7246154516932</v>
      </c>
      <c r="Z131" s="89">
        <v>38.3557319641113</v>
      </c>
      <c r="AA131" s="89">
        <v>14.1236484050751</v>
      </c>
      <c r="AB131" s="89">
        <v>61.9842481613159</v>
      </c>
      <c r="AC131" s="89">
        <v>29.3907737731934</v>
      </c>
      <c r="AD131" s="89">
        <v>23.924708366394</v>
      </c>
      <c r="AE131" s="89">
        <v>73.8233995437622</v>
      </c>
      <c r="AF131" s="89">
        <v>65.7354831695557</v>
      </c>
      <c r="AG131" s="89">
        <f t="shared" si="32"/>
        <v>45.1026914471387</v>
      </c>
    </row>
    <row r="132" spans="1:33">
      <c r="A132" s="83">
        <v>220000</v>
      </c>
      <c r="B132" s="84" t="s">
        <v>182</v>
      </c>
      <c r="C132" s="84">
        <v>2012</v>
      </c>
      <c r="D132" s="87">
        <v>2471.2</v>
      </c>
      <c r="E132" s="87">
        <v>451.05</v>
      </c>
      <c r="F132" s="87">
        <v>160.36</v>
      </c>
      <c r="G132" s="87">
        <v>304</v>
      </c>
      <c r="H132" s="86">
        <v>24.96</v>
      </c>
      <c r="I132" s="87">
        <v>113.85</v>
      </c>
      <c r="J132" s="87">
        <v>249.38</v>
      </c>
      <c r="K132" s="86">
        <v>256.46</v>
      </c>
      <c r="L132" s="86">
        <v>2750</v>
      </c>
      <c r="M132" s="89">
        <f t="shared" si="22"/>
        <v>0.898618181818182</v>
      </c>
      <c r="N132" s="89">
        <v>1.12758249383288</v>
      </c>
      <c r="O132" s="89">
        <f t="shared" si="23"/>
        <v>0.796942296224906</v>
      </c>
      <c r="P132" s="89">
        <f t="shared" si="24"/>
        <v>0.182522661055358</v>
      </c>
      <c r="Q132" s="89">
        <f t="shared" si="25"/>
        <v>0.0648915506636452</v>
      </c>
      <c r="R132" s="89">
        <f t="shared" si="26"/>
        <v>0.123017157656199</v>
      </c>
      <c r="S132" s="89">
        <f t="shared" si="27"/>
        <v>0.0101003561022985</v>
      </c>
      <c r="T132" s="89">
        <f t="shared" si="28"/>
        <v>0.0460707348656523</v>
      </c>
      <c r="U132" s="89">
        <f t="shared" si="29"/>
        <v>0.100914535448365</v>
      </c>
      <c r="V132" s="89">
        <f t="shared" si="30"/>
        <v>0.103779540304306</v>
      </c>
      <c r="W132" s="90">
        <v>1.37389618644068</v>
      </c>
      <c r="X132" s="89">
        <v>0.241977834340863</v>
      </c>
      <c r="Y132" s="89">
        <f t="shared" si="31"/>
        <v>49.0286654381503</v>
      </c>
      <c r="Z132" s="89">
        <v>62.3610830307007</v>
      </c>
      <c r="AA132" s="89">
        <v>73.9353370666504</v>
      </c>
      <c r="AB132" s="89">
        <v>38.2315397262573</v>
      </c>
      <c r="AC132" s="89">
        <v>4.99974370002747</v>
      </c>
      <c r="AD132" s="89">
        <v>80.6944942474365</v>
      </c>
      <c r="AE132" s="89">
        <v>78.7531471252441</v>
      </c>
      <c r="AF132" s="89">
        <v>86.7775344848633</v>
      </c>
      <c r="AG132" s="89">
        <f t="shared" si="32"/>
        <v>59.1958420306156</v>
      </c>
    </row>
    <row r="133" spans="1:33">
      <c r="A133" s="83">
        <v>230000</v>
      </c>
      <c r="B133" s="84" t="s">
        <v>183</v>
      </c>
      <c r="C133" s="84">
        <v>2012</v>
      </c>
      <c r="D133" s="87">
        <v>3171.52</v>
      </c>
      <c r="E133" s="87">
        <v>544.79</v>
      </c>
      <c r="F133" s="87">
        <v>173.33</v>
      </c>
      <c r="G133" s="87">
        <v>458.2</v>
      </c>
      <c r="H133" s="86">
        <v>37.64</v>
      </c>
      <c r="I133" s="87">
        <v>104.86</v>
      </c>
      <c r="J133" s="87">
        <v>271.26</v>
      </c>
      <c r="K133" s="86">
        <v>480.74</v>
      </c>
      <c r="L133" s="86">
        <v>3834</v>
      </c>
      <c r="M133" s="89">
        <f t="shared" si="22"/>
        <v>0.827209181011998</v>
      </c>
      <c r="N133" s="89">
        <v>1.06179988211079</v>
      </c>
      <c r="O133" s="89">
        <f t="shared" si="23"/>
        <v>0.779063169010303</v>
      </c>
      <c r="P133" s="89">
        <f t="shared" si="24"/>
        <v>0.171775678538997</v>
      </c>
      <c r="Q133" s="89">
        <f t="shared" si="25"/>
        <v>0.0546520280496418</v>
      </c>
      <c r="R133" s="89">
        <f t="shared" si="26"/>
        <v>0.144473312481082</v>
      </c>
      <c r="S133" s="89">
        <f t="shared" si="27"/>
        <v>0.0118681263242861</v>
      </c>
      <c r="T133" s="89">
        <f t="shared" si="28"/>
        <v>0.0330630107960852</v>
      </c>
      <c r="U133" s="89">
        <f t="shared" si="29"/>
        <v>0.0855299667036626</v>
      </c>
      <c r="V133" s="89">
        <f t="shared" si="30"/>
        <v>0.151580314801735</v>
      </c>
      <c r="W133" s="90">
        <v>1.37389618644068</v>
      </c>
      <c r="X133" s="89">
        <v>0.241977834340863</v>
      </c>
      <c r="Y133" s="89">
        <f t="shared" si="31"/>
        <v>47.4491233111553</v>
      </c>
      <c r="Z133" s="89">
        <v>50.9714460372925</v>
      </c>
      <c r="AA133" s="89">
        <v>44.7389221191406</v>
      </c>
      <c r="AB133" s="89">
        <v>52.1494388580322</v>
      </c>
      <c r="AC133" s="89">
        <v>8.56076061725616</v>
      </c>
      <c r="AD133" s="89">
        <v>51.8607425689697</v>
      </c>
      <c r="AE133" s="89">
        <v>92.2152137756348</v>
      </c>
      <c r="AF133" s="89">
        <v>78.1738948822021</v>
      </c>
      <c r="AG133" s="89">
        <f t="shared" si="32"/>
        <v>52.1423849559055</v>
      </c>
    </row>
    <row r="134" spans="1:33">
      <c r="A134" s="83">
        <v>310000</v>
      </c>
      <c r="B134" s="84" t="s">
        <v>184</v>
      </c>
      <c r="C134" s="84">
        <v>2012</v>
      </c>
      <c r="D134" s="87">
        <v>4184.02</v>
      </c>
      <c r="E134" s="87">
        <v>648.95</v>
      </c>
      <c r="F134" s="87">
        <v>197.34</v>
      </c>
      <c r="G134" s="87">
        <v>443.01</v>
      </c>
      <c r="H134" s="86">
        <v>245.43</v>
      </c>
      <c r="I134" s="87">
        <v>55.18</v>
      </c>
      <c r="J134" s="87">
        <v>251.47</v>
      </c>
      <c r="K134" s="86">
        <v>371.93</v>
      </c>
      <c r="L134" s="86">
        <v>2380</v>
      </c>
      <c r="M134" s="89">
        <f t="shared" si="22"/>
        <v>1.75799159663866</v>
      </c>
      <c r="N134" s="89">
        <v>1.03330826274563</v>
      </c>
      <c r="O134" s="89">
        <f t="shared" si="23"/>
        <v>1.70132346756567</v>
      </c>
      <c r="P134" s="89">
        <f t="shared" si="24"/>
        <v>0.155102031061037</v>
      </c>
      <c r="Q134" s="89">
        <f t="shared" si="25"/>
        <v>0.0471651665145004</v>
      </c>
      <c r="R134" s="89">
        <f t="shared" si="26"/>
        <v>0.105881425040989</v>
      </c>
      <c r="S134" s="89">
        <f t="shared" si="27"/>
        <v>0.0586588974240085</v>
      </c>
      <c r="T134" s="89">
        <f t="shared" si="28"/>
        <v>0.0131882734786163</v>
      </c>
      <c r="U134" s="89">
        <f t="shared" si="29"/>
        <v>0.060102485169765</v>
      </c>
      <c r="V134" s="89">
        <f t="shared" si="30"/>
        <v>0.0888929785230472</v>
      </c>
      <c r="W134" s="90">
        <v>1.37389618644068</v>
      </c>
      <c r="X134" s="89">
        <v>0.241977834340863</v>
      </c>
      <c r="Y134" s="89">
        <f t="shared" si="31"/>
        <v>128.926757881218</v>
      </c>
      <c r="Z134" s="89">
        <v>33.3007335662842</v>
      </c>
      <c r="AA134" s="89">
        <v>23.3912944793701</v>
      </c>
      <c r="AB134" s="89">
        <v>27.1161580085754</v>
      </c>
      <c r="AC134" s="89">
        <v>102.816638946533</v>
      </c>
      <c r="AD134" s="89">
        <v>7.80512571334839</v>
      </c>
      <c r="AE134" s="89">
        <v>114.465188980103</v>
      </c>
      <c r="AF134" s="89">
        <v>89.456958770752</v>
      </c>
      <c r="AG134" s="89">
        <f t="shared" si="32"/>
        <v>68.455162825023</v>
      </c>
    </row>
    <row r="135" spans="1:33">
      <c r="A135" s="83">
        <v>320000</v>
      </c>
      <c r="B135" s="84" t="s">
        <v>185</v>
      </c>
      <c r="C135" s="84">
        <v>2012</v>
      </c>
      <c r="D135" s="87">
        <v>7027.67</v>
      </c>
      <c r="E135" s="87">
        <v>1350.61</v>
      </c>
      <c r="F135" s="87">
        <v>418.14</v>
      </c>
      <c r="G135" s="87">
        <v>557.77</v>
      </c>
      <c r="H135" s="86">
        <v>257.24</v>
      </c>
      <c r="I135" s="87">
        <v>193.83</v>
      </c>
      <c r="J135" s="87">
        <v>820.43</v>
      </c>
      <c r="K135" s="86">
        <v>424.84</v>
      </c>
      <c r="L135" s="86">
        <v>7920</v>
      </c>
      <c r="M135" s="89">
        <f t="shared" si="22"/>
        <v>0.887332070707071</v>
      </c>
      <c r="N135" s="89">
        <v>1.12707300280738</v>
      </c>
      <c r="O135" s="89">
        <f t="shared" si="23"/>
        <v>0.787288905418595</v>
      </c>
      <c r="P135" s="89">
        <f t="shared" si="24"/>
        <v>0.192184607416114</v>
      </c>
      <c r="Q135" s="89">
        <f t="shared" si="25"/>
        <v>0.0594990942944105</v>
      </c>
      <c r="R135" s="89">
        <f t="shared" si="26"/>
        <v>0.079367699393967</v>
      </c>
      <c r="S135" s="89">
        <f t="shared" si="27"/>
        <v>0.0366038815140722</v>
      </c>
      <c r="T135" s="89">
        <f t="shared" si="28"/>
        <v>0.0275809763406648</v>
      </c>
      <c r="U135" s="89">
        <f t="shared" si="29"/>
        <v>0.11674281803215</v>
      </c>
      <c r="V135" s="89">
        <f t="shared" si="30"/>
        <v>0.0604524685991232</v>
      </c>
      <c r="W135" s="90">
        <v>1.37389618644068</v>
      </c>
      <c r="X135" s="89">
        <v>0.241977834340863</v>
      </c>
      <c r="Y135" s="89">
        <f t="shared" si="31"/>
        <v>48.1758308862231</v>
      </c>
      <c r="Z135" s="89">
        <v>72.6008033752441</v>
      </c>
      <c r="AA135" s="89">
        <v>58.5595798492432</v>
      </c>
      <c r="AB135" s="89">
        <v>9.91758108139038</v>
      </c>
      <c r="AC135" s="89">
        <v>58.3887529373169</v>
      </c>
      <c r="AD135" s="89">
        <v>39.7089123725891</v>
      </c>
      <c r="AE135" s="89">
        <v>64.9028158187866</v>
      </c>
      <c r="AF135" s="89">
        <v>94.57594871521</v>
      </c>
      <c r="AG135" s="89">
        <f t="shared" si="32"/>
        <v>56.058624753447</v>
      </c>
    </row>
    <row r="136" spans="1:33">
      <c r="A136" s="83">
        <v>330000</v>
      </c>
      <c r="B136" s="84" t="s">
        <v>186</v>
      </c>
      <c r="C136" s="84">
        <v>2012</v>
      </c>
      <c r="D136" s="87">
        <v>4161.88</v>
      </c>
      <c r="E136" s="87">
        <v>877.86</v>
      </c>
      <c r="F136" s="87">
        <v>305.91</v>
      </c>
      <c r="G136" s="87">
        <v>345.44</v>
      </c>
      <c r="H136" s="86">
        <v>165.98</v>
      </c>
      <c r="I136" s="87">
        <v>77.7</v>
      </c>
      <c r="J136" s="87">
        <v>503.61</v>
      </c>
      <c r="K136" s="86">
        <v>928.24</v>
      </c>
      <c r="L136" s="86">
        <v>5477</v>
      </c>
      <c r="M136" s="89">
        <f t="shared" si="22"/>
        <v>0.7598831477086</v>
      </c>
      <c r="N136" s="89">
        <v>1.12590815910989</v>
      </c>
      <c r="O136" s="89">
        <f t="shared" si="23"/>
        <v>0.674906866568354</v>
      </c>
      <c r="P136" s="89">
        <f t="shared" si="24"/>
        <v>0.210928714907686</v>
      </c>
      <c r="Q136" s="89">
        <f t="shared" si="25"/>
        <v>0.073502840062664</v>
      </c>
      <c r="R136" s="89">
        <f t="shared" si="26"/>
        <v>0.0830009514930752</v>
      </c>
      <c r="S136" s="89">
        <f t="shared" si="27"/>
        <v>0.0398810153103886</v>
      </c>
      <c r="T136" s="89">
        <f t="shared" si="28"/>
        <v>0.0186694474612435</v>
      </c>
      <c r="U136" s="89">
        <f t="shared" si="29"/>
        <v>0.121005411016175</v>
      </c>
      <c r="V136" s="89">
        <f t="shared" si="30"/>
        <v>0.223033821253856</v>
      </c>
      <c r="W136" s="90">
        <v>1.37389618644068</v>
      </c>
      <c r="X136" s="89">
        <v>0.241977834340863</v>
      </c>
      <c r="Y136" s="89">
        <f t="shared" si="31"/>
        <v>38.2473728272332</v>
      </c>
      <c r="Z136" s="89">
        <v>92.4657821655273</v>
      </c>
      <c r="AA136" s="89">
        <v>98.4890937805176</v>
      </c>
      <c r="AB136" s="89">
        <v>12.2743511199951</v>
      </c>
      <c r="AC136" s="89">
        <v>64.9902534484863</v>
      </c>
      <c r="AD136" s="89">
        <v>19.9550473690033</v>
      </c>
      <c r="AE136" s="89">
        <v>61.172890663147</v>
      </c>
      <c r="AF136" s="89">
        <v>65.3130197525024</v>
      </c>
      <c r="AG136" s="89">
        <f t="shared" si="32"/>
        <v>58.6632621926668</v>
      </c>
    </row>
    <row r="137" spans="1:33">
      <c r="A137" s="83">
        <v>340000</v>
      </c>
      <c r="B137" s="84" t="s">
        <v>187</v>
      </c>
      <c r="C137" s="84">
        <v>2012</v>
      </c>
      <c r="D137" s="87">
        <v>3961.01</v>
      </c>
      <c r="E137" s="87">
        <v>717.94</v>
      </c>
      <c r="F137" s="87">
        <v>319.39</v>
      </c>
      <c r="G137" s="87">
        <v>459.19</v>
      </c>
      <c r="H137" s="86">
        <v>96</v>
      </c>
      <c r="I137" s="87">
        <v>95.52</v>
      </c>
      <c r="J137" s="87">
        <v>425.96</v>
      </c>
      <c r="K137" s="86">
        <v>863.19</v>
      </c>
      <c r="L137" s="86">
        <v>5988</v>
      </c>
      <c r="M137" s="89">
        <f t="shared" si="22"/>
        <v>0.661491315965264</v>
      </c>
      <c r="N137" s="89">
        <v>1.18121197565565</v>
      </c>
      <c r="O137" s="89">
        <f t="shared" si="23"/>
        <v>0.560010675135674</v>
      </c>
      <c r="P137" s="89">
        <f t="shared" si="24"/>
        <v>0.181251751447232</v>
      </c>
      <c r="Q137" s="89">
        <f t="shared" si="25"/>
        <v>0.0806334747955698</v>
      </c>
      <c r="R137" s="89">
        <f t="shared" si="26"/>
        <v>0.115927503338795</v>
      </c>
      <c r="S137" s="89">
        <f t="shared" si="27"/>
        <v>0.0242362427764636</v>
      </c>
      <c r="T137" s="89">
        <f t="shared" si="28"/>
        <v>0.0241150615625813</v>
      </c>
      <c r="U137" s="89">
        <f t="shared" si="29"/>
        <v>0.107538228886067</v>
      </c>
      <c r="V137" s="89">
        <f t="shared" si="30"/>
        <v>0.217921691689746</v>
      </c>
      <c r="W137" s="90">
        <v>1.37389618644068</v>
      </c>
      <c r="X137" s="89">
        <v>0.241977834340863</v>
      </c>
      <c r="Y137" s="89">
        <f t="shared" si="31"/>
        <v>28.0968004631102</v>
      </c>
      <c r="Z137" s="89">
        <v>61.0141754150391</v>
      </c>
      <c r="AA137" s="89">
        <v>118.821001052856</v>
      </c>
      <c r="AB137" s="89">
        <v>33.6327147483826</v>
      </c>
      <c r="AC137" s="89">
        <v>33.475239276886</v>
      </c>
      <c r="AD137" s="89">
        <v>32.0261430740356</v>
      </c>
      <c r="AE137" s="89">
        <v>72.9571723937988</v>
      </c>
      <c r="AF137" s="89">
        <v>66.2331485748291</v>
      </c>
      <c r="AG137" s="89">
        <f t="shared" si="32"/>
        <v>56.4270783695995</v>
      </c>
    </row>
    <row r="138" spans="1:33">
      <c r="A138" s="83">
        <v>350000</v>
      </c>
      <c r="B138" s="84" t="s">
        <v>188</v>
      </c>
      <c r="C138" s="84">
        <v>2012</v>
      </c>
      <c r="D138" s="87">
        <v>2607.5</v>
      </c>
      <c r="E138" s="87">
        <v>562.3</v>
      </c>
      <c r="F138" s="87">
        <v>185.99</v>
      </c>
      <c r="G138" s="87">
        <v>205.28</v>
      </c>
      <c r="H138" s="86">
        <v>48.47</v>
      </c>
      <c r="I138" s="87">
        <v>48.6</v>
      </c>
      <c r="J138" s="87">
        <v>293.15</v>
      </c>
      <c r="K138" s="86">
        <v>1139.77</v>
      </c>
      <c r="L138" s="86">
        <v>3748</v>
      </c>
      <c r="M138" s="89">
        <f t="shared" si="22"/>
        <v>0.695704375667022</v>
      </c>
      <c r="N138" s="89">
        <v>1.13759841438202</v>
      </c>
      <c r="O138" s="89">
        <f t="shared" si="23"/>
        <v>0.611555331716027</v>
      </c>
      <c r="P138" s="89">
        <f t="shared" si="24"/>
        <v>0.215647171620326</v>
      </c>
      <c r="Q138" s="89">
        <f t="shared" si="25"/>
        <v>0.0713288590604027</v>
      </c>
      <c r="R138" s="89">
        <f t="shared" si="26"/>
        <v>0.0787267497603068</v>
      </c>
      <c r="S138" s="89">
        <f t="shared" si="27"/>
        <v>0.0185886864813039</v>
      </c>
      <c r="T138" s="89">
        <f t="shared" si="28"/>
        <v>0.0186385426653883</v>
      </c>
      <c r="U138" s="89">
        <f t="shared" si="29"/>
        <v>0.112425695110259</v>
      </c>
      <c r="V138" s="89">
        <f t="shared" si="30"/>
        <v>0.43711217641419</v>
      </c>
      <c r="W138" s="90">
        <v>1.37389618644068</v>
      </c>
      <c r="X138" s="89">
        <v>0.241977834340863</v>
      </c>
      <c r="Y138" s="89">
        <f t="shared" si="31"/>
        <v>32.6505438037613</v>
      </c>
      <c r="Z138" s="89">
        <v>97.466402053833</v>
      </c>
      <c r="AA138" s="89">
        <v>92.2903251647949</v>
      </c>
      <c r="AB138" s="89">
        <v>9.50181841850281</v>
      </c>
      <c r="AC138" s="89">
        <v>22.0987343788147</v>
      </c>
      <c r="AD138" s="89">
        <v>19.8865413665771</v>
      </c>
      <c r="AE138" s="89">
        <v>68.6804580688477</v>
      </c>
      <c r="AF138" s="89">
        <v>26.781165599823</v>
      </c>
      <c r="AG138" s="89">
        <f t="shared" si="32"/>
        <v>49.688489626803</v>
      </c>
    </row>
    <row r="139" spans="1:33">
      <c r="A139" s="83">
        <v>360000</v>
      </c>
      <c r="B139" s="84" t="s">
        <v>189</v>
      </c>
      <c r="C139" s="84">
        <v>2012</v>
      </c>
      <c r="D139" s="87">
        <v>3019.22</v>
      </c>
      <c r="E139" s="87">
        <v>622.06</v>
      </c>
      <c r="F139" s="87">
        <v>219.15</v>
      </c>
      <c r="G139" s="87">
        <v>323.06</v>
      </c>
      <c r="H139" s="86">
        <v>27.5</v>
      </c>
      <c r="I139" s="87">
        <v>66.91</v>
      </c>
      <c r="J139" s="87">
        <v>308.16</v>
      </c>
      <c r="K139" s="86">
        <v>517.63</v>
      </c>
      <c r="L139" s="86">
        <v>4504</v>
      </c>
      <c r="M139" s="89">
        <f t="shared" si="22"/>
        <v>0.670341918294849</v>
      </c>
      <c r="N139" s="89">
        <v>1.1536951076257</v>
      </c>
      <c r="O139" s="89">
        <f t="shared" si="23"/>
        <v>0.581039057775334</v>
      </c>
      <c r="P139" s="89">
        <f t="shared" si="24"/>
        <v>0.206033346360981</v>
      </c>
      <c r="Q139" s="89">
        <f t="shared" si="25"/>
        <v>0.0725849722776081</v>
      </c>
      <c r="R139" s="89">
        <f t="shared" si="26"/>
        <v>0.107001145991349</v>
      </c>
      <c r="S139" s="89">
        <f t="shared" si="27"/>
        <v>0.00910831274302635</v>
      </c>
      <c r="T139" s="89">
        <f t="shared" si="28"/>
        <v>0.0221613529322143</v>
      </c>
      <c r="U139" s="89">
        <f t="shared" si="29"/>
        <v>0.102066096541491</v>
      </c>
      <c r="V139" s="89">
        <f t="shared" si="30"/>
        <v>0.171444942733554</v>
      </c>
      <c r="W139" s="90">
        <v>1.37389618644068</v>
      </c>
      <c r="X139" s="89">
        <v>0.241977834340863</v>
      </c>
      <c r="Y139" s="89">
        <f t="shared" si="31"/>
        <v>29.9545654335827</v>
      </c>
      <c r="Z139" s="89">
        <v>87.2776794433594</v>
      </c>
      <c r="AA139" s="89">
        <v>95.8719348907471</v>
      </c>
      <c r="AB139" s="89">
        <v>27.8424835205078</v>
      </c>
      <c r="AC139" s="89">
        <v>3.00135999917984</v>
      </c>
      <c r="AD139" s="89">
        <v>27.6954293251038</v>
      </c>
      <c r="AE139" s="89">
        <v>77.7454900741577</v>
      </c>
      <c r="AF139" s="89">
        <v>74.5984745025635</v>
      </c>
      <c r="AG139" s="89">
        <f t="shared" si="32"/>
        <v>54.5516789789838</v>
      </c>
    </row>
    <row r="140" spans="1:33">
      <c r="A140" s="83">
        <v>370000</v>
      </c>
      <c r="B140" s="84" t="s">
        <v>190</v>
      </c>
      <c r="C140" s="84">
        <v>2012</v>
      </c>
      <c r="D140" s="87">
        <v>5904.52</v>
      </c>
      <c r="E140" s="87">
        <v>1311.8</v>
      </c>
      <c r="F140" s="87">
        <v>422.91</v>
      </c>
      <c r="G140" s="87">
        <v>596.48</v>
      </c>
      <c r="H140" s="86">
        <v>124.98</v>
      </c>
      <c r="I140" s="87">
        <v>154.42</v>
      </c>
      <c r="J140" s="87">
        <v>705.51</v>
      </c>
      <c r="K140" s="86">
        <v>649.04</v>
      </c>
      <c r="L140" s="86">
        <v>9685</v>
      </c>
      <c r="M140" s="89">
        <f t="shared" si="22"/>
        <v>0.609656169334022</v>
      </c>
      <c r="N140" s="89">
        <v>1.05378622722408</v>
      </c>
      <c r="O140" s="89">
        <f t="shared" si="23"/>
        <v>0.578538752532379</v>
      </c>
      <c r="P140" s="89">
        <f t="shared" si="24"/>
        <v>0.222168779172566</v>
      </c>
      <c r="Q140" s="89">
        <f t="shared" si="25"/>
        <v>0.0716247891445875</v>
      </c>
      <c r="R140" s="89">
        <f t="shared" si="26"/>
        <v>0.101020912792234</v>
      </c>
      <c r="S140" s="89">
        <f t="shared" si="27"/>
        <v>0.0211668348993652</v>
      </c>
      <c r="T140" s="89">
        <f t="shared" si="28"/>
        <v>0.0261528456165785</v>
      </c>
      <c r="U140" s="89">
        <f t="shared" si="29"/>
        <v>0.119486427347185</v>
      </c>
      <c r="V140" s="89">
        <f t="shared" si="30"/>
        <v>0.109922567795519</v>
      </c>
      <c r="W140" s="90">
        <v>1.37389618644068</v>
      </c>
      <c r="X140" s="89">
        <v>0.241977834340863</v>
      </c>
      <c r="Y140" s="89">
        <f t="shared" si="31"/>
        <v>29.7336744798919</v>
      </c>
      <c r="Z140" s="89">
        <v>104.377994537354</v>
      </c>
      <c r="AA140" s="89">
        <v>93.134126663208</v>
      </c>
      <c r="AB140" s="89">
        <v>23.963303565979</v>
      </c>
      <c r="AC140" s="89">
        <v>27.2921872138977</v>
      </c>
      <c r="AD140" s="89">
        <v>36.5432262420654</v>
      </c>
      <c r="AE140" s="89">
        <v>62.5020599365234</v>
      </c>
      <c r="AF140" s="89">
        <v>85.671854019165</v>
      </c>
      <c r="AG140" s="89">
        <f t="shared" si="32"/>
        <v>59.1708161738257</v>
      </c>
    </row>
    <row r="141" spans="1:33">
      <c r="A141" s="83">
        <v>410000</v>
      </c>
      <c r="B141" s="84" t="s">
        <v>191</v>
      </c>
      <c r="C141" s="84">
        <v>2012</v>
      </c>
      <c r="D141" s="87">
        <v>5006.4</v>
      </c>
      <c r="E141" s="87">
        <v>1106.51</v>
      </c>
      <c r="F141" s="87">
        <v>425.99</v>
      </c>
      <c r="G141" s="87">
        <v>631.61</v>
      </c>
      <c r="H141" s="86">
        <v>69.64</v>
      </c>
      <c r="I141" s="87">
        <v>109.45</v>
      </c>
      <c r="J141" s="87">
        <v>663.07</v>
      </c>
      <c r="K141" s="86">
        <v>412.02</v>
      </c>
      <c r="L141" s="86">
        <v>9406</v>
      </c>
      <c r="M141" s="89">
        <f t="shared" si="22"/>
        <v>0.532256006804168</v>
      </c>
      <c r="N141" s="89">
        <v>1.06871217232485</v>
      </c>
      <c r="O141" s="89">
        <f t="shared" si="23"/>
        <v>0.498034943914142</v>
      </c>
      <c r="P141" s="89">
        <f t="shared" si="24"/>
        <v>0.221019095557686</v>
      </c>
      <c r="Q141" s="89">
        <f t="shared" si="25"/>
        <v>0.0850890859699585</v>
      </c>
      <c r="R141" s="89">
        <f t="shared" si="26"/>
        <v>0.126160514541387</v>
      </c>
      <c r="S141" s="89">
        <f t="shared" si="27"/>
        <v>0.0139101949504634</v>
      </c>
      <c r="T141" s="89">
        <f t="shared" si="28"/>
        <v>0.021862016618728</v>
      </c>
      <c r="U141" s="89">
        <f t="shared" si="29"/>
        <v>0.132444471077021</v>
      </c>
      <c r="V141" s="89">
        <f t="shared" si="30"/>
        <v>0.0822986577181208</v>
      </c>
      <c r="W141" s="90">
        <v>1.37389618644068</v>
      </c>
      <c r="X141" s="89">
        <v>0.241977834340863</v>
      </c>
      <c r="Y141" s="89">
        <f t="shared" si="31"/>
        <v>22.6215176296301</v>
      </c>
      <c r="Z141" s="89">
        <v>103.159561157227</v>
      </c>
      <c r="AA141" s="89">
        <v>131.52548789978</v>
      </c>
      <c r="AB141" s="89">
        <v>40.270528793335</v>
      </c>
      <c r="AC141" s="89">
        <v>12.6743280887604</v>
      </c>
      <c r="AD141" s="89">
        <v>27.031900882721</v>
      </c>
      <c r="AE141" s="89">
        <v>51.1632919311523</v>
      </c>
      <c r="AF141" s="89">
        <v>90.6438636779785</v>
      </c>
      <c r="AG141" s="89">
        <f t="shared" si="32"/>
        <v>61.9054522218718</v>
      </c>
    </row>
    <row r="142" spans="1:33">
      <c r="A142" s="83">
        <v>420000</v>
      </c>
      <c r="B142" s="84" t="s">
        <v>192</v>
      </c>
      <c r="C142" s="84">
        <v>2012</v>
      </c>
      <c r="D142" s="87">
        <v>3759.79</v>
      </c>
      <c r="E142" s="87">
        <v>732.37</v>
      </c>
      <c r="F142" s="87">
        <v>267.99</v>
      </c>
      <c r="G142" s="87">
        <v>501.13</v>
      </c>
      <c r="H142" s="86">
        <v>54.39</v>
      </c>
      <c r="I142" s="87">
        <v>95.63</v>
      </c>
      <c r="J142" s="87">
        <v>466.51</v>
      </c>
      <c r="K142" s="86">
        <v>636.32</v>
      </c>
      <c r="L142" s="86">
        <v>5779</v>
      </c>
      <c r="M142" s="89">
        <f t="shared" si="22"/>
        <v>0.650595258695276</v>
      </c>
      <c r="N142" s="89">
        <v>1.19008029073016</v>
      </c>
      <c r="O142" s="89">
        <f t="shared" si="23"/>
        <v>0.546681819506574</v>
      </c>
      <c r="P142" s="89">
        <f t="shared" si="24"/>
        <v>0.194790134555387</v>
      </c>
      <c r="Q142" s="89">
        <f t="shared" si="25"/>
        <v>0.0712779171177114</v>
      </c>
      <c r="R142" s="89">
        <f t="shared" si="26"/>
        <v>0.133286699523112</v>
      </c>
      <c r="S142" s="89">
        <f t="shared" si="27"/>
        <v>0.0144662334864447</v>
      </c>
      <c r="T142" s="89">
        <f t="shared" si="28"/>
        <v>0.0254349312062642</v>
      </c>
      <c r="U142" s="89">
        <f t="shared" si="29"/>
        <v>0.124078738440179</v>
      </c>
      <c r="V142" s="89">
        <f t="shared" si="30"/>
        <v>0.169243494982433</v>
      </c>
      <c r="W142" s="90">
        <v>1.37389618644068</v>
      </c>
      <c r="X142" s="89">
        <v>0.241977834340863</v>
      </c>
      <c r="Y142" s="89">
        <f t="shared" si="31"/>
        <v>26.9192547855113</v>
      </c>
      <c r="Z142" s="89">
        <v>75.3621387481689</v>
      </c>
      <c r="AA142" s="89">
        <v>92.1450710296631</v>
      </c>
      <c r="AB142" s="89">
        <v>44.8930501937866</v>
      </c>
      <c r="AC142" s="89">
        <v>13.7944185733795</v>
      </c>
      <c r="AD142" s="89">
        <v>34.9518513679504</v>
      </c>
      <c r="AE142" s="89">
        <v>58.4836149215698</v>
      </c>
      <c r="AF142" s="89">
        <v>74.9947118759155</v>
      </c>
      <c r="AG142" s="89">
        <f t="shared" si="32"/>
        <v>53.2216971170372</v>
      </c>
    </row>
    <row r="143" spans="1:33">
      <c r="A143" s="83">
        <v>430000</v>
      </c>
      <c r="B143" s="84" t="s">
        <v>193</v>
      </c>
      <c r="C143" s="84">
        <v>2012</v>
      </c>
      <c r="D143" s="87">
        <v>4119</v>
      </c>
      <c r="E143" s="87">
        <v>807.58</v>
      </c>
      <c r="F143" s="87">
        <v>294.17</v>
      </c>
      <c r="G143" s="87">
        <v>525.71</v>
      </c>
      <c r="H143" s="86">
        <v>48.19</v>
      </c>
      <c r="I143" s="87">
        <v>109.43</v>
      </c>
      <c r="J143" s="87">
        <v>550.26</v>
      </c>
      <c r="K143" s="86">
        <v>903.2</v>
      </c>
      <c r="L143" s="86">
        <v>6639</v>
      </c>
      <c r="M143" s="89">
        <f t="shared" si="22"/>
        <v>0.620424762765477</v>
      </c>
      <c r="N143" s="89">
        <v>1.17202631826082</v>
      </c>
      <c r="O143" s="89">
        <f t="shared" si="23"/>
        <v>0.529360777227367</v>
      </c>
      <c r="P143" s="89">
        <f t="shared" si="24"/>
        <v>0.196062151007526</v>
      </c>
      <c r="Q143" s="89">
        <f t="shared" si="25"/>
        <v>0.0714178198591891</v>
      </c>
      <c r="R143" s="89">
        <f t="shared" si="26"/>
        <v>0.127630492838067</v>
      </c>
      <c r="S143" s="89">
        <f t="shared" si="27"/>
        <v>0.0116994416120418</v>
      </c>
      <c r="T143" s="89">
        <f t="shared" si="28"/>
        <v>0.0265671279436757</v>
      </c>
      <c r="U143" s="89">
        <f t="shared" si="29"/>
        <v>0.133590677348871</v>
      </c>
      <c r="V143" s="89">
        <f t="shared" si="30"/>
        <v>0.219276523428017</v>
      </c>
      <c r="W143" s="90">
        <v>1.37389618644068</v>
      </c>
      <c r="X143" s="89">
        <v>0.241977834340863</v>
      </c>
      <c r="Y143" s="89">
        <f t="shared" si="31"/>
        <v>25.3890170040428</v>
      </c>
      <c r="Z143" s="89">
        <v>76.7102193832397</v>
      </c>
      <c r="AA143" s="89">
        <v>92.5439834594727</v>
      </c>
      <c r="AB143" s="89">
        <v>41.2240552902222</v>
      </c>
      <c r="AC143" s="89">
        <v>8.22095990180969</v>
      </c>
      <c r="AD143" s="89">
        <v>37.4615502357483</v>
      </c>
      <c r="AE143" s="89">
        <v>50.1603221893311</v>
      </c>
      <c r="AF143" s="89">
        <v>65.9892892837524</v>
      </c>
      <c r="AG143" s="89">
        <f t="shared" si="32"/>
        <v>50.7715515173018</v>
      </c>
    </row>
    <row r="144" spans="1:33">
      <c r="A144" s="83">
        <v>440000</v>
      </c>
      <c r="B144" s="84" t="s">
        <v>194</v>
      </c>
      <c r="C144" s="84">
        <v>2012</v>
      </c>
      <c r="D144" s="87">
        <v>7387.86</v>
      </c>
      <c r="E144" s="87">
        <v>1501.22</v>
      </c>
      <c r="F144" s="87">
        <v>505.14</v>
      </c>
      <c r="G144" s="87">
        <v>611.04</v>
      </c>
      <c r="H144" s="86">
        <v>246.71</v>
      </c>
      <c r="I144" s="87">
        <v>235.44</v>
      </c>
      <c r="J144" s="87">
        <v>892.62</v>
      </c>
      <c r="K144" s="86">
        <v>930.8</v>
      </c>
      <c r="L144" s="86">
        <v>10594</v>
      </c>
      <c r="M144" s="89">
        <f t="shared" si="22"/>
        <v>0.697362658108363</v>
      </c>
      <c r="N144" s="89">
        <v>1.05679358650278</v>
      </c>
      <c r="O144" s="89">
        <f t="shared" si="23"/>
        <v>0.659885399585105</v>
      </c>
      <c r="P144" s="89">
        <f t="shared" si="24"/>
        <v>0.203200926926065</v>
      </c>
      <c r="Q144" s="89">
        <f t="shared" si="25"/>
        <v>0.0683743330274261</v>
      </c>
      <c r="R144" s="89">
        <f t="shared" si="26"/>
        <v>0.0827086598825641</v>
      </c>
      <c r="S144" s="89">
        <f t="shared" si="27"/>
        <v>0.0333939733562899</v>
      </c>
      <c r="T144" s="89">
        <f t="shared" si="28"/>
        <v>0.0318684977787884</v>
      </c>
      <c r="U144" s="89">
        <f t="shared" si="29"/>
        <v>0.120822538597104</v>
      </c>
      <c r="V144" s="89">
        <f t="shared" si="30"/>
        <v>0.125990476267823</v>
      </c>
      <c r="W144" s="90">
        <v>1.37389618644068</v>
      </c>
      <c r="X144" s="89">
        <v>0.241977834340863</v>
      </c>
      <c r="Y144" s="89">
        <f t="shared" si="31"/>
        <v>36.9202923929083</v>
      </c>
      <c r="Z144" s="89">
        <v>84.2758846282959</v>
      </c>
      <c r="AA144" s="89">
        <v>83.8659477233887</v>
      </c>
      <c r="AB144" s="89">
        <v>12.0847523212433</v>
      </c>
      <c r="AC144" s="89">
        <v>51.9226789474487</v>
      </c>
      <c r="AD144" s="89">
        <v>49.212908744812</v>
      </c>
      <c r="AE144" s="89">
        <v>61.3329124450684</v>
      </c>
      <c r="AF144" s="89">
        <v>82.7797985076904</v>
      </c>
      <c r="AG144" s="89">
        <f t="shared" si="32"/>
        <v>58.3386384279606</v>
      </c>
    </row>
    <row r="145" spans="1:33">
      <c r="A145" s="83">
        <v>450000</v>
      </c>
      <c r="B145" s="84" t="s">
        <v>195</v>
      </c>
      <c r="C145" s="84">
        <v>2012</v>
      </c>
      <c r="D145" s="87">
        <v>2985.23</v>
      </c>
      <c r="E145" s="87">
        <v>589.24</v>
      </c>
      <c r="F145" s="87">
        <v>253.17</v>
      </c>
      <c r="G145" s="87">
        <v>282.33</v>
      </c>
      <c r="H145" s="86">
        <v>42.81</v>
      </c>
      <c r="I145" s="87">
        <v>60.01</v>
      </c>
      <c r="J145" s="87">
        <v>386.37</v>
      </c>
      <c r="K145" s="86">
        <v>432.09</v>
      </c>
      <c r="L145" s="86">
        <v>4682</v>
      </c>
      <c r="M145" s="89">
        <f t="shared" si="22"/>
        <v>0.637597180692012</v>
      </c>
      <c r="N145" s="89">
        <v>1.14195935236601</v>
      </c>
      <c r="O145" s="89">
        <f t="shared" si="23"/>
        <v>0.558336143375842</v>
      </c>
      <c r="P145" s="89">
        <f t="shared" si="24"/>
        <v>0.197385126104186</v>
      </c>
      <c r="Q145" s="89">
        <f t="shared" si="25"/>
        <v>0.0848075357677633</v>
      </c>
      <c r="R145" s="89">
        <f t="shared" si="26"/>
        <v>0.094575627338597</v>
      </c>
      <c r="S145" s="89">
        <f t="shared" si="27"/>
        <v>0.0143406035715841</v>
      </c>
      <c r="T145" s="89">
        <f t="shared" si="28"/>
        <v>0.0201023036750937</v>
      </c>
      <c r="U145" s="89">
        <f t="shared" si="29"/>
        <v>0.129427213313547</v>
      </c>
      <c r="V145" s="89">
        <f t="shared" si="30"/>
        <v>0.14474261614683</v>
      </c>
      <c r="W145" s="90">
        <v>1.37389618644068</v>
      </c>
      <c r="X145" s="89">
        <v>0.241977834340863</v>
      </c>
      <c r="Y145" s="89">
        <f t="shared" si="31"/>
        <v>27.9488629588966</v>
      </c>
      <c r="Z145" s="89">
        <v>78.1123065948486</v>
      </c>
      <c r="AA145" s="89">
        <v>130.722684860229</v>
      </c>
      <c r="AB145" s="89">
        <v>19.7824609279633</v>
      </c>
      <c r="AC145" s="89">
        <v>13.5413479804993</v>
      </c>
      <c r="AD145" s="89">
        <v>23.1312084197998</v>
      </c>
      <c r="AE145" s="89">
        <v>53.803505897522</v>
      </c>
      <c r="AF145" s="89">
        <v>79.4046115875244</v>
      </c>
      <c r="AG145" s="89">
        <f t="shared" si="32"/>
        <v>55.8813347913718</v>
      </c>
    </row>
    <row r="146" spans="1:33">
      <c r="A146" s="83">
        <v>460000</v>
      </c>
      <c r="B146" s="84" t="s">
        <v>196</v>
      </c>
      <c r="C146" s="84">
        <v>2012</v>
      </c>
      <c r="D146" s="87">
        <v>911.67</v>
      </c>
      <c r="E146" s="87">
        <v>158.79</v>
      </c>
      <c r="F146" s="87">
        <v>59.86</v>
      </c>
      <c r="G146" s="87">
        <v>106.15</v>
      </c>
      <c r="H146" s="86">
        <v>12.06</v>
      </c>
      <c r="I146" s="87">
        <v>21.23</v>
      </c>
      <c r="J146" s="87">
        <v>98.53</v>
      </c>
      <c r="K146" s="86">
        <v>104.37</v>
      </c>
      <c r="L146" s="86">
        <v>887</v>
      </c>
      <c r="M146" s="89">
        <f t="shared" si="22"/>
        <v>1.02781285231116</v>
      </c>
      <c r="N146" s="89">
        <v>1.19993575706572</v>
      </c>
      <c r="O146" s="89">
        <f t="shared" si="23"/>
        <v>0.856556566681985</v>
      </c>
      <c r="P146" s="89">
        <f t="shared" si="24"/>
        <v>0.174174865905426</v>
      </c>
      <c r="Q146" s="89">
        <f t="shared" si="25"/>
        <v>0.065659723364814</v>
      </c>
      <c r="R146" s="89">
        <f t="shared" si="26"/>
        <v>0.116434674827514</v>
      </c>
      <c r="S146" s="89">
        <f t="shared" si="27"/>
        <v>0.0132284708282602</v>
      </c>
      <c r="T146" s="89">
        <f t="shared" si="28"/>
        <v>0.0232869349655029</v>
      </c>
      <c r="U146" s="89">
        <f t="shared" si="29"/>
        <v>0.10807638728926</v>
      </c>
      <c r="V146" s="89">
        <f t="shared" si="30"/>
        <v>0.114482213958998</v>
      </c>
      <c r="W146" s="90">
        <v>1.37389618644068</v>
      </c>
      <c r="X146" s="89">
        <v>0.241977834340863</v>
      </c>
      <c r="Y146" s="89">
        <f t="shared" si="31"/>
        <v>54.2953236159674</v>
      </c>
      <c r="Z146" s="89">
        <v>53.5141038894653</v>
      </c>
      <c r="AA146" s="89">
        <v>76.1256647109985</v>
      </c>
      <c r="AB146" s="89">
        <v>33.9617013931274</v>
      </c>
      <c r="AC146" s="89">
        <v>11.3010549545288</v>
      </c>
      <c r="AD146" s="89">
        <v>30.1904654502869</v>
      </c>
      <c r="AE146" s="89">
        <v>72.4862623214722</v>
      </c>
      <c r="AF146" s="89">
        <v>84.8511600494385</v>
      </c>
      <c r="AG146" s="89">
        <f t="shared" si="32"/>
        <v>53.5840944301484</v>
      </c>
    </row>
    <row r="147" spans="1:33">
      <c r="A147" s="83">
        <v>500000</v>
      </c>
      <c r="B147" s="84" t="s">
        <v>197</v>
      </c>
      <c r="C147" s="84">
        <v>2012</v>
      </c>
      <c r="D147" s="87">
        <v>3046.36</v>
      </c>
      <c r="E147" s="87">
        <v>471.49</v>
      </c>
      <c r="F147" s="87">
        <v>167.43</v>
      </c>
      <c r="G147" s="87">
        <v>403.05</v>
      </c>
      <c r="H147" s="86">
        <v>29.3</v>
      </c>
      <c r="I147" s="87">
        <v>128.69</v>
      </c>
      <c r="J147" s="87">
        <v>251.31</v>
      </c>
      <c r="K147" s="86">
        <v>411.58</v>
      </c>
      <c r="L147" s="86">
        <v>2945</v>
      </c>
      <c r="M147" s="89">
        <f t="shared" si="22"/>
        <v>1.03441765704584</v>
      </c>
      <c r="N147" s="89">
        <v>1.106902016288</v>
      </c>
      <c r="O147" s="89">
        <f t="shared" si="23"/>
        <v>0.934516011195611</v>
      </c>
      <c r="P147" s="89">
        <f t="shared" si="24"/>
        <v>0.154771596265707</v>
      </c>
      <c r="Q147" s="89">
        <f t="shared" si="25"/>
        <v>0.0549606743786027</v>
      </c>
      <c r="R147" s="89">
        <f t="shared" si="26"/>
        <v>0.132305439934873</v>
      </c>
      <c r="S147" s="89">
        <f t="shared" si="27"/>
        <v>0.0096180359511023</v>
      </c>
      <c r="T147" s="89">
        <f t="shared" si="28"/>
        <v>0.042243858243937</v>
      </c>
      <c r="U147" s="89">
        <f t="shared" si="29"/>
        <v>0.0824951745689938</v>
      </c>
      <c r="V147" s="89">
        <f t="shared" si="30"/>
        <v>0.135105502960911</v>
      </c>
      <c r="W147" s="90">
        <v>1.37389618644068</v>
      </c>
      <c r="X147" s="89">
        <v>0.241977834340863</v>
      </c>
      <c r="Y147" s="89">
        <f t="shared" si="31"/>
        <v>61.1826971062023</v>
      </c>
      <c r="Z147" s="89">
        <v>32.9505395889282</v>
      </c>
      <c r="AA147" s="89">
        <v>45.6189775466919</v>
      </c>
      <c r="AB147" s="89">
        <v>44.2565393447876</v>
      </c>
      <c r="AC147" s="89">
        <v>4.02815222740173</v>
      </c>
      <c r="AD147" s="89">
        <v>72.211594581604</v>
      </c>
      <c r="AE147" s="89">
        <v>94.8707675933838</v>
      </c>
      <c r="AF147" s="89">
        <v>81.1391925811768</v>
      </c>
      <c r="AG147" s="89">
        <f t="shared" si="32"/>
        <v>53.6725916244189</v>
      </c>
    </row>
    <row r="148" spans="1:33">
      <c r="A148" s="83">
        <v>510000</v>
      </c>
      <c r="B148" s="84" t="s">
        <v>198</v>
      </c>
      <c r="C148" s="84">
        <v>2012</v>
      </c>
      <c r="D148" s="87">
        <v>5450.99</v>
      </c>
      <c r="E148" s="87">
        <v>993.2</v>
      </c>
      <c r="F148" s="87">
        <v>424.26</v>
      </c>
      <c r="G148" s="87">
        <v>680.21</v>
      </c>
      <c r="H148" s="86">
        <v>59.4</v>
      </c>
      <c r="I148" s="87">
        <v>135.94</v>
      </c>
      <c r="J148" s="87">
        <v>554.38</v>
      </c>
      <c r="K148" s="86">
        <v>1684.51</v>
      </c>
      <c r="L148" s="86">
        <v>8076</v>
      </c>
      <c r="M148" s="89">
        <f t="shared" si="22"/>
        <v>0.674961614660723</v>
      </c>
      <c r="N148" s="89">
        <v>1.11012882643919</v>
      </c>
      <c r="O148" s="89">
        <f t="shared" si="23"/>
        <v>0.608002961985688</v>
      </c>
      <c r="P148" s="89">
        <f t="shared" si="24"/>
        <v>0.18220543424222</v>
      </c>
      <c r="Q148" s="89">
        <f t="shared" si="25"/>
        <v>0.0778317333181679</v>
      </c>
      <c r="R148" s="89">
        <f t="shared" si="26"/>
        <v>0.124786506671265</v>
      </c>
      <c r="S148" s="89">
        <f t="shared" si="27"/>
        <v>0.0108971030950341</v>
      </c>
      <c r="T148" s="89">
        <f t="shared" si="28"/>
        <v>0.0249385891370191</v>
      </c>
      <c r="U148" s="89">
        <f t="shared" si="29"/>
        <v>0.101702626495371</v>
      </c>
      <c r="V148" s="89">
        <f t="shared" si="30"/>
        <v>0.309028268259527</v>
      </c>
      <c r="W148" s="90">
        <v>1.37389618644068</v>
      </c>
      <c r="X148" s="89">
        <v>0.241977834340863</v>
      </c>
      <c r="Y148" s="89">
        <f t="shared" si="31"/>
        <v>32.3367075872401</v>
      </c>
      <c r="Z148" s="89">
        <v>62.0248889923096</v>
      </c>
      <c r="AA148" s="89">
        <v>110.832262039185</v>
      </c>
      <c r="AB148" s="89">
        <v>39.3792581558228</v>
      </c>
      <c r="AC148" s="89">
        <v>6.6047203540802</v>
      </c>
      <c r="AD148" s="89">
        <v>33.8516283035278</v>
      </c>
      <c r="AE148" s="89">
        <v>78.0635404586792</v>
      </c>
      <c r="AF148" s="89">
        <v>49.8349237442017</v>
      </c>
      <c r="AG148" s="89">
        <f t="shared" si="32"/>
        <v>53.1693212738034</v>
      </c>
    </row>
    <row r="149" spans="1:33">
      <c r="A149" s="83">
        <v>520000</v>
      </c>
      <c r="B149" s="84" t="s">
        <v>199</v>
      </c>
      <c r="C149" s="84">
        <v>2012</v>
      </c>
      <c r="D149" s="87">
        <v>2755.68</v>
      </c>
      <c r="E149" s="87">
        <v>500.51</v>
      </c>
      <c r="F149" s="87">
        <v>201.05</v>
      </c>
      <c r="G149" s="87">
        <v>235.4</v>
      </c>
      <c r="H149" s="86">
        <v>28.98</v>
      </c>
      <c r="I149" s="87">
        <v>65.73</v>
      </c>
      <c r="J149" s="87">
        <v>430.16</v>
      </c>
      <c r="K149" s="86">
        <v>466.48</v>
      </c>
      <c r="L149" s="86">
        <v>3484</v>
      </c>
      <c r="M149" s="89">
        <f t="shared" si="22"/>
        <v>0.790952927669346</v>
      </c>
      <c r="N149" s="89">
        <v>1.17197757874754</v>
      </c>
      <c r="O149" s="89">
        <f t="shared" si="23"/>
        <v>0.674887422773578</v>
      </c>
      <c r="P149" s="89">
        <f t="shared" si="24"/>
        <v>0.181628490971375</v>
      </c>
      <c r="Q149" s="89">
        <f t="shared" si="25"/>
        <v>0.0729583986529641</v>
      </c>
      <c r="R149" s="89">
        <f t="shared" si="26"/>
        <v>0.0854235615165767</v>
      </c>
      <c r="S149" s="89">
        <f t="shared" si="27"/>
        <v>0.010516460546943</v>
      </c>
      <c r="T149" s="89">
        <f t="shared" si="28"/>
        <v>0.0238525518202404</v>
      </c>
      <c r="U149" s="89">
        <f t="shared" si="29"/>
        <v>0.156099401962492</v>
      </c>
      <c r="V149" s="89">
        <f t="shared" si="30"/>
        <v>0.169279451895721</v>
      </c>
      <c r="W149" s="90">
        <v>1.37389618644068</v>
      </c>
      <c r="X149" s="89">
        <v>0.241977834340863</v>
      </c>
      <c r="Y149" s="89">
        <f t="shared" si="31"/>
        <v>38.2456550536199</v>
      </c>
      <c r="Z149" s="89">
        <v>61.4134454727173</v>
      </c>
      <c r="AA149" s="89">
        <v>96.9367027282715</v>
      </c>
      <c r="AB149" s="89">
        <v>13.8458180427551</v>
      </c>
      <c r="AC149" s="89">
        <v>5.83794951438904</v>
      </c>
      <c r="AD149" s="89">
        <v>31.4442491531372</v>
      </c>
      <c r="AE149" s="89">
        <v>30.4643583297729</v>
      </c>
      <c r="AF149" s="89">
        <v>74.9882364273071</v>
      </c>
      <c r="AG149" s="89">
        <f t="shared" si="32"/>
        <v>47.0597143876084</v>
      </c>
    </row>
    <row r="150" spans="1:33">
      <c r="A150" s="83">
        <v>530000</v>
      </c>
      <c r="B150" s="84" t="s">
        <v>200</v>
      </c>
      <c r="C150" s="84">
        <v>2012</v>
      </c>
      <c r="D150" s="87">
        <v>3572.66</v>
      </c>
      <c r="E150" s="87">
        <v>674.82</v>
      </c>
      <c r="F150" s="87">
        <v>266.94</v>
      </c>
      <c r="G150" s="87">
        <v>439.06</v>
      </c>
      <c r="H150" s="86">
        <v>32.67</v>
      </c>
      <c r="I150" s="87">
        <v>101.12</v>
      </c>
      <c r="J150" s="87">
        <v>338.16</v>
      </c>
      <c r="K150" s="86">
        <v>675.42</v>
      </c>
      <c r="L150" s="86">
        <v>4659</v>
      </c>
      <c r="M150" s="89">
        <f t="shared" si="22"/>
        <v>0.766829791800816</v>
      </c>
      <c r="N150" s="89">
        <v>1.11979368749051</v>
      </c>
      <c r="O150" s="89">
        <f t="shared" si="23"/>
        <v>0.684795601517725</v>
      </c>
      <c r="P150" s="89">
        <f t="shared" si="24"/>
        <v>0.188884472633836</v>
      </c>
      <c r="Q150" s="89">
        <f t="shared" si="25"/>
        <v>0.074717437427575</v>
      </c>
      <c r="R150" s="89">
        <f t="shared" si="26"/>
        <v>0.122894426001915</v>
      </c>
      <c r="S150" s="89">
        <f t="shared" si="27"/>
        <v>0.00914444699467624</v>
      </c>
      <c r="T150" s="89">
        <f t="shared" si="28"/>
        <v>0.0283038408356799</v>
      </c>
      <c r="U150" s="89">
        <f t="shared" si="29"/>
        <v>0.0946521639338756</v>
      </c>
      <c r="V150" s="89">
        <f t="shared" si="30"/>
        <v>0.189052414727402</v>
      </c>
      <c r="W150" s="90">
        <v>1.37389618644068</v>
      </c>
      <c r="X150" s="89">
        <v>0.241977834340863</v>
      </c>
      <c r="Y150" s="89">
        <f t="shared" si="31"/>
        <v>39.1209989974447</v>
      </c>
      <c r="Z150" s="89">
        <v>69.1033267974854</v>
      </c>
      <c r="AA150" s="89">
        <v>101.952333450317</v>
      </c>
      <c r="AB150" s="89">
        <v>38.1519269943237</v>
      </c>
      <c r="AC150" s="89">
        <v>3.07414919137955</v>
      </c>
      <c r="AD150" s="89">
        <v>41.3112592697144</v>
      </c>
      <c r="AE150" s="89">
        <v>84.2329502105713</v>
      </c>
      <c r="AF150" s="89">
        <v>71.4293146133423</v>
      </c>
      <c r="AG150" s="89">
        <f t="shared" si="32"/>
        <v>57.3025088645924</v>
      </c>
    </row>
    <row r="151" spans="1:33">
      <c r="A151" s="83">
        <v>540000</v>
      </c>
      <c r="B151" s="84" t="s">
        <v>201</v>
      </c>
      <c r="C151" s="84">
        <v>2012</v>
      </c>
      <c r="D151" s="87">
        <v>905.34</v>
      </c>
      <c r="E151" s="87">
        <v>94.48</v>
      </c>
      <c r="F151" s="87">
        <v>36.12</v>
      </c>
      <c r="G151" s="87">
        <v>65.54</v>
      </c>
      <c r="H151" s="86">
        <v>5.09</v>
      </c>
      <c r="I151" s="87">
        <v>23.67</v>
      </c>
      <c r="J151" s="87">
        <v>150.36</v>
      </c>
      <c r="K151" s="86">
        <v>388.41</v>
      </c>
      <c r="L151" s="86">
        <v>308</v>
      </c>
      <c r="M151" s="89">
        <f t="shared" si="22"/>
        <v>2.93941558441558</v>
      </c>
      <c r="N151" s="89">
        <v>1.11633020092724</v>
      </c>
      <c r="O151" s="89">
        <f t="shared" si="23"/>
        <v>2.63310585163249</v>
      </c>
      <c r="P151" s="89">
        <f t="shared" si="24"/>
        <v>0.104358583515585</v>
      </c>
      <c r="Q151" s="89">
        <f t="shared" si="25"/>
        <v>0.0398966134269998</v>
      </c>
      <c r="R151" s="89">
        <f t="shared" si="26"/>
        <v>0.0723926922482162</v>
      </c>
      <c r="S151" s="89">
        <f t="shared" si="27"/>
        <v>0.00562219718558774</v>
      </c>
      <c r="T151" s="89">
        <f t="shared" si="28"/>
        <v>0.0261448737490887</v>
      </c>
      <c r="U151" s="89">
        <f t="shared" si="29"/>
        <v>0.166081251242627</v>
      </c>
      <c r="V151" s="89">
        <f t="shared" si="30"/>
        <v>0.42902114122871</v>
      </c>
      <c r="W151" s="90">
        <v>1.37389618644068</v>
      </c>
      <c r="X151" s="89">
        <v>0.241977834340863</v>
      </c>
      <c r="Y151" s="89">
        <f t="shared" si="31"/>
        <v>211.245626758843</v>
      </c>
      <c r="Z151" s="89">
        <v>-20.4771089553833</v>
      </c>
      <c r="AA151" s="89">
        <v>2.66614019870758</v>
      </c>
      <c r="AB151" s="89">
        <v>5.39312541484833</v>
      </c>
      <c r="AC151" s="89">
        <v>-4.02111202478409</v>
      </c>
      <c r="AD151" s="89">
        <v>36.5255546569824</v>
      </c>
      <c r="AE151" s="89">
        <v>21.7298722267151</v>
      </c>
      <c r="AF151" s="89">
        <v>28.2374668121338</v>
      </c>
      <c r="AG151" s="89">
        <f t="shared" si="32"/>
        <v>48.3639707468568</v>
      </c>
    </row>
    <row r="152" spans="1:33">
      <c r="A152" s="83">
        <v>610000</v>
      </c>
      <c r="B152" s="84" t="s">
        <v>202</v>
      </c>
      <c r="C152" s="84">
        <v>2012</v>
      </c>
      <c r="D152" s="87">
        <v>3323.8</v>
      </c>
      <c r="E152" s="87">
        <v>703.34</v>
      </c>
      <c r="F152" s="87">
        <v>222.3</v>
      </c>
      <c r="G152" s="87">
        <v>421.16</v>
      </c>
      <c r="H152" s="86">
        <v>34.94</v>
      </c>
      <c r="I152" s="87">
        <v>94.14</v>
      </c>
      <c r="J152" s="87">
        <v>407.11</v>
      </c>
      <c r="K152" s="86">
        <v>966.74</v>
      </c>
      <c r="L152" s="86">
        <v>3753</v>
      </c>
      <c r="M152" s="89">
        <f t="shared" si="22"/>
        <v>0.885638156141753</v>
      </c>
      <c r="N152" s="89">
        <v>1.18034353638413</v>
      </c>
      <c r="O152" s="89">
        <f t="shared" si="23"/>
        <v>0.750322367041397</v>
      </c>
      <c r="P152" s="89">
        <f t="shared" si="24"/>
        <v>0.211607196582225</v>
      </c>
      <c r="Q152" s="89">
        <f t="shared" si="25"/>
        <v>0.0668812804621217</v>
      </c>
      <c r="R152" s="89">
        <f t="shared" si="26"/>
        <v>0.12671039172032</v>
      </c>
      <c r="S152" s="89">
        <f t="shared" si="27"/>
        <v>0.0105120645044828</v>
      </c>
      <c r="T152" s="89">
        <f t="shared" si="28"/>
        <v>0.0283230037908418</v>
      </c>
      <c r="U152" s="89">
        <f t="shared" si="29"/>
        <v>0.122483302244419</v>
      </c>
      <c r="V152" s="89">
        <f t="shared" si="30"/>
        <v>0.290853841988086</v>
      </c>
      <c r="W152" s="90">
        <v>1.37389618644068</v>
      </c>
      <c r="X152" s="89">
        <v>0.241977834340863</v>
      </c>
      <c r="Y152" s="89">
        <f t="shared" si="31"/>
        <v>44.9100000682475</v>
      </c>
      <c r="Z152" s="89">
        <v>93.1848430633545</v>
      </c>
      <c r="AA152" s="89">
        <v>79.6087455749512</v>
      </c>
      <c r="AB152" s="89">
        <v>40.6272172927856</v>
      </c>
      <c r="AC152" s="89">
        <v>5.82909405231476</v>
      </c>
      <c r="AD152" s="89">
        <v>41.3537359237671</v>
      </c>
      <c r="AE152" s="89">
        <v>59.8796844482422</v>
      </c>
      <c r="AF152" s="89">
        <v>53.1061267852783</v>
      </c>
      <c r="AG152" s="89">
        <f t="shared" si="32"/>
        <v>54.9806241596342</v>
      </c>
    </row>
    <row r="153" spans="1:33">
      <c r="A153" s="83">
        <v>620000</v>
      </c>
      <c r="B153" s="84" t="s">
        <v>203</v>
      </c>
      <c r="C153" s="84">
        <v>2012</v>
      </c>
      <c r="D153" s="87">
        <v>2059.56</v>
      </c>
      <c r="E153" s="87">
        <v>367.92</v>
      </c>
      <c r="F153" s="87">
        <v>148.21</v>
      </c>
      <c r="G153" s="87">
        <v>294.64</v>
      </c>
      <c r="H153" s="86">
        <v>16.19</v>
      </c>
      <c r="I153" s="87">
        <v>72</v>
      </c>
      <c r="J153" s="87">
        <v>229.5</v>
      </c>
      <c r="K153" s="86">
        <v>670.05</v>
      </c>
      <c r="L153" s="86">
        <v>2578</v>
      </c>
      <c r="M153" s="89">
        <f t="shared" si="22"/>
        <v>0.798898370830101</v>
      </c>
      <c r="N153" s="89">
        <v>1.14217384999174</v>
      </c>
      <c r="O153" s="89">
        <f t="shared" si="23"/>
        <v>0.699454265071712</v>
      </c>
      <c r="P153" s="89">
        <f t="shared" si="24"/>
        <v>0.178640097884985</v>
      </c>
      <c r="Q153" s="89">
        <f t="shared" si="25"/>
        <v>0.0719619724601371</v>
      </c>
      <c r="R153" s="89">
        <f t="shared" si="26"/>
        <v>0.143059682650663</v>
      </c>
      <c r="S153" s="89">
        <f t="shared" si="27"/>
        <v>0.00786090232865272</v>
      </c>
      <c r="T153" s="89">
        <f t="shared" si="28"/>
        <v>0.0349589232651634</v>
      </c>
      <c r="U153" s="89">
        <f t="shared" si="29"/>
        <v>0.111431567907708</v>
      </c>
      <c r="V153" s="89">
        <f t="shared" si="30"/>
        <v>0.325336479636427</v>
      </c>
      <c r="W153" s="90">
        <v>1.37389618644068</v>
      </c>
      <c r="X153" s="89">
        <v>0.241977834340863</v>
      </c>
      <c r="Y153" s="89">
        <f t="shared" si="31"/>
        <v>40.416027347042</v>
      </c>
      <c r="Z153" s="89">
        <v>58.2463502883911</v>
      </c>
      <c r="AA153" s="89">
        <v>94.0955543518066</v>
      </c>
      <c r="AB153" s="89">
        <v>51.2324619293213</v>
      </c>
      <c r="AC153" s="89">
        <v>0.48856183886528</v>
      </c>
      <c r="AD153" s="89">
        <v>56.0633420944214</v>
      </c>
      <c r="AE153" s="89">
        <v>69.5503568649292</v>
      </c>
      <c r="AF153" s="89">
        <v>46.8996143341064</v>
      </c>
      <c r="AG153" s="89">
        <f t="shared" si="32"/>
        <v>53.3579248716024</v>
      </c>
    </row>
    <row r="154" spans="1:33">
      <c r="A154" s="83">
        <v>630000</v>
      </c>
      <c r="B154" s="84" t="s">
        <v>204</v>
      </c>
      <c r="C154" s="84">
        <v>2012</v>
      </c>
      <c r="D154" s="87">
        <v>1159.05</v>
      </c>
      <c r="E154" s="87">
        <v>171.81</v>
      </c>
      <c r="F154" s="87">
        <v>60.11</v>
      </c>
      <c r="G154" s="87">
        <v>179.51</v>
      </c>
      <c r="H154" s="86">
        <v>7.18</v>
      </c>
      <c r="I154" s="87">
        <v>43.99</v>
      </c>
      <c r="J154" s="87">
        <v>82.66</v>
      </c>
      <c r="K154" s="86">
        <v>368.95</v>
      </c>
      <c r="L154" s="86">
        <v>573</v>
      </c>
      <c r="M154" s="89">
        <f t="shared" si="22"/>
        <v>2.02277486910995</v>
      </c>
      <c r="N154" s="89">
        <v>1.14886775585567</v>
      </c>
      <c r="O154" s="89">
        <f t="shared" si="23"/>
        <v>1.76066815244841</v>
      </c>
      <c r="P154" s="89">
        <f t="shared" si="24"/>
        <v>0.148233467063543</v>
      </c>
      <c r="Q154" s="89">
        <f t="shared" si="25"/>
        <v>0.0518614382468401</v>
      </c>
      <c r="R154" s="89">
        <f t="shared" si="26"/>
        <v>0.154876838790389</v>
      </c>
      <c r="S154" s="89">
        <f t="shared" si="27"/>
        <v>0.00619472844139597</v>
      </c>
      <c r="T154" s="89">
        <f t="shared" si="28"/>
        <v>0.0379534963979121</v>
      </c>
      <c r="U154" s="89">
        <f t="shared" si="29"/>
        <v>0.0713170268754584</v>
      </c>
      <c r="V154" s="89">
        <f t="shared" si="30"/>
        <v>0.318321038781761</v>
      </c>
      <c r="W154" s="90">
        <v>1.37389618644068</v>
      </c>
      <c r="X154" s="89">
        <v>0.241977834340863</v>
      </c>
      <c r="Y154" s="89">
        <f t="shared" si="31"/>
        <v>134.16959936114</v>
      </c>
      <c r="Z154" s="89">
        <v>26.0214400291443</v>
      </c>
      <c r="AA154" s="89">
        <v>36.7819881439209</v>
      </c>
      <c r="AB154" s="89">
        <v>58.8978576660156</v>
      </c>
      <c r="AC154" s="89">
        <v>-2.86779820919037</v>
      </c>
      <c r="AD154" s="89">
        <v>62.7013063430786</v>
      </c>
      <c r="AE154" s="89">
        <v>104.652051925659</v>
      </c>
      <c r="AF154" s="89">
        <v>48.1623220443726</v>
      </c>
      <c r="AG154" s="89">
        <f t="shared" si="32"/>
        <v>63.4090080751813</v>
      </c>
    </row>
    <row r="155" spans="1:33">
      <c r="A155" s="83">
        <v>640000</v>
      </c>
      <c r="B155" s="84" t="s">
        <v>205</v>
      </c>
      <c r="C155" s="84">
        <v>2012</v>
      </c>
      <c r="D155" s="87">
        <v>864.36</v>
      </c>
      <c r="E155" s="87">
        <v>106.45</v>
      </c>
      <c r="F155" s="87">
        <v>46.09</v>
      </c>
      <c r="G155" s="87">
        <v>89.6</v>
      </c>
      <c r="H155" s="86">
        <v>9.61</v>
      </c>
      <c r="I155" s="87">
        <v>35.37</v>
      </c>
      <c r="J155" s="87">
        <v>61.44</v>
      </c>
      <c r="K155" s="86">
        <v>176.97</v>
      </c>
      <c r="L155" s="86">
        <v>647</v>
      </c>
      <c r="M155" s="89">
        <f t="shared" si="22"/>
        <v>1.33595054095827</v>
      </c>
      <c r="N155" s="89">
        <v>1.225042492021</v>
      </c>
      <c r="O155" s="89">
        <f t="shared" si="23"/>
        <v>1.09053404241864</v>
      </c>
      <c r="P155" s="89">
        <f t="shared" si="24"/>
        <v>0.123154704058494</v>
      </c>
      <c r="Q155" s="89">
        <f t="shared" si="25"/>
        <v>0.0533226896200657</v>
      </c>
      <c r="R155" s="89">
        <f t="shared" si="26"/>
        <v>0.103660511823777</v>
      </c>
      <c r="S155" s="89">
        <f t="shared" si="27"/>
        <v>0.0111180526632422</v>
      </c>
      <c r="T155" s="89">
        <f t="shared" si="28"/>
        <v>0.0409204498125781</v>
      </c>
      <c r="U155" s="89">
        <f t="shared" si="29"/>
        <v>0.0710814938220186</v>
      </c>
      <c r="V155" s="89">
        <f t="shared" si="30"/>
        <v>0.204741080105512</v>
      </c>
      <c r="W155" s="90">
        <v>1.37389618644068</v>
      </c>
      <c r="X155" s="89">
        <v>0.241977834340863</v>
      </c>
      <c r="Y155" s="89">
        <f t="shared" si="31"/>
        <v>74.9662028629209</v>
      </c>
      <c r="Z155" s="89">
        <v>-0.557003319263458</v>
      </c>
      <c r="AA155" s="89">
        <v>40.9485197067261</v>
      </c>
      <c r="AB155" s="89">
        <v>25.6755232810974</v>
      </c>
      <c r="AC155" s="89">
        <v>7.04980373382568</v>
      </c>
      <c r="AD155" s="89">
        <v>69.2780447006226</v>
      </c>
      <c r="AE155" s="89">
        <v>104.858160018921</v>
      </c>
      <c r="AF155" s="89">
        <v>68.6055183410645</v>
      </c>
      <c r="AG155" s="89">
        <f t="shared" si="32"/>
        <v>48.5986730382567</v>
      </c>
    </row>
    <row r="156" spans="1:33">
      <c r="A156" s="83">
        <v>650000</v>
      </c>
      <c r="B156" s="84" t="s">
        <v>206</v>
      </c>
      <c r="C156" s="84">
        <v>2012</v>
      </c>
      <c r="D156" s="87">
        <v>2720.07</v>
      </c>
      <c r="E156" s="87">
        <v>473.86</v>
      </c>
      <c r="F156" s="87">
        <v>145.88</v>
      </c>
      <c r="G156" s="87">
        <v>227.79</v>
      </c>
      <c r="H156" s="86">
        <v>33.01</v>
      </c>
      <c r="I156" s="87">
        <v>64.12</v>
      </c>
      <c r="J156" s="87">
        <v>303.67</v>
      </c>
      <c r="K156" s="86">
        <v>816.46</v>
      </c>
      <c r="L156" s="86">
        <v>2233</v>
      </c>
      <c r="M156" s="89">
        <f t="shared" si="22"/>
        <v>1.21812360053739</v>
      </c>
      <c r="N156" s="89">
        <v>1.19630550665239</v>
      </c>
      <c r="O156" s="89">
        <f t="shared" si="23"/>
        <v>1.01823789472144</v>
      </c>
      <c r="P156" s="89">
        <f t="shared" si="24"/>
        <v>0.174208751980648</v>
      </c>
      <c r="Q156" s="89">
        <f t="shared" si="25"/>
        <v>0.0536309727323194</v>
      </c>
      <c r="R156" s="89">
        <f t="shared" si="26"/>
        <v>0.0837441683486087</v>
      </c>
      <c r="S156" s="89">
        <f t="shared" si="27"/>
        <v>0.0121357170955159</v>
      </c>
      <c r="T156" s="89">
        <f t="shared" si="28"/>
        <v>0.0235729227556644</v>
      </c>
      <c r="U156" s="89">
        <f t="shared" si="29"/>
        <v>0.1116405092516</v>
      </c>
      <c r="V156" s="89">
        <f t="shared" si="30"/>
        <v>0.30016139290533</v>
      </c>
      <c r="W156" s="90">
        <v>1.37389618644068</v>
      </c>
      <c r="X156" s="89">
        <v>0.241977834340863</v>
      </c>
      <c r="Y156" s="89">
        <f t="shared" si="31"/>
        <v>68.579156698055</v>
      </c>
      <c r="Z156" s="89">
        <v>53.5500144958496</v>
      </c>
      <c r="AA156" s="89">
        <v>41.827540397644</v>
      </c>
      <c r="AB156" s="89">
        <v>12.7564513683319</v>
      </c>
      <c r="AC156" s="89">
        <v>9.0997987985611</v>
      </c>
      <c r="AD156" s="89">
        <v>30.8244037628174</v>
      </c>
      <c r="AE156" s="89">
        <v>69.3675231933594</v>
      </c>
      <c r="AF156" s="89">
        <v>51.4308643341064</v>
      </c>
      <c r="AG156" s="89">
        <f t="shared" si="32"/>
        <v>45.3703687193527</v>
      </c>
    </row>
    <row r="157" spans="1:33">
      <c r="A157" s="83">
        <v>110000</v>
      </c>
      <c r="B157" s="84" t="s">
        <v>176</v>
      </c>
      <c r="C157" s="92">
        <v>2013</v>
      </c>
      <c r="D157" s="87">
        <v>4173.66</v>
      </c>
      <c r="E157" s="87">
        <v>681.18</v>
      </c>
      <c r="F157" s="87">
        <v>276.13</v>
      </c>
      <c r="G157" s="87">
        <v>469.13</v>
      </c>
      <c r="H157" s="86">
        <v>234.67</v>
      </c>
      <c r="I157" s="87">
        <v>138.17</v>
      </c>
      <c r="J157" s="87">
        <v>297.12</v>
      </c>
      <c r="K157" s="86">
        <v>841.27</v>
      </c>
      <c r="L157" s="86">
        <v>2115</v>
      </c>
      <c r="M157" s="89">
        <f t="shared" si="22"/>
        <v>1.97336170212766</v>
      </c>
      <c r="N157" s="89">
        <v>1.15112744570908</v>
      </c>
      <c r="O157" s="89">
        <f t="shared" si="23"/>
        <v>1.71428603277901</v>
      </c>
      <c r="P157" s="89">
        <f t="shared" si="24"/>
        <v>0.163209269561967</v>
      </c>
      <c r="Q157" s="89">
        <f t="shared" si="25"/>
        <v>0.0661601567928389</v>
      </c>
      <c r="R157" s="89">
        <f t="shared" si="26"/>
        <v>0.112402543570871</v>
      </c>
      <c r="S157" s="89">
        <f t="shared" si="27"/>
        <v>0.0562264295606254</v>
      </c>
      <c r="T157" s="89">
        <f t="shared" si="28"/>
        <v>0.0331052361716096</v>
      </c>
      <c r="U157" s="89">
        <f t="shared" si="29"/>
        <v>0.0711893158522735</v>
      </c>
      <c r="V157" s="89">
        <f t="shared" si="30"/>
        <v>0.201566490801838</v>
      </c>
      <c r="W157" s="90">
        <v>1.37389618644068</v>
      </c>
      <c r="X157" s="89">
        <v>0.241977834340863</v>
      </c>
      <c r="Y157" s="89">
        <f t="shared" si="31"/>
        <v>130.071943414194</v>
      </c>
      <c r="Z157" s="89">
        <v>41.8927764892578</v>
      </c>
      <c r="AA157" s="89">
        <v>77.5525712966919</v>
      </c>
      <c r="AB157" s="89">
        <v>31.3461899757385</v>
      </c>
      <c r="AC157" s="89">
        <v>97.9166412353516</v>
      </c>
      <c r="AD157" s="89">
        <v>51.9543409347534</v>
      </c>
      <c r="AE157" s="89">
        <v>104.763803482056</v>
      </c>
      <c r="AF157" s="89">
        <v>69.1769123077393</v>
      </c>
      <c r="AG157" s="89">
        <f t="shared" si="32"/>
        <v>79.4469796442951</v>
      </c>
    </row>
    <row r="158" spans="1:33">
      <c r="A158" s="83">
        <v>120000</v>
      </c>
      <c r="B158" s="84" t="s">
        <v>177</v>
      </c>
      <c r="C158" s="92">
        <v>2013</v>
      </c>
      <c r="D158" s="87">
        <v>2549.21</v>
      </c>
      <c r="E158" s="87">
        <v>461.36</v>
      </c>
      <c r="F158" s="87">
        <v>128.94</v>
      </c>
      <c r="G158" s="87">
        <v>229.28</v>
      </c>
      <c r="H158" s="86">
        <v>92.81</v>
      </c>
      <c r="I158" s="87">
        <v>48.44</v>
      </c>
      <c r="J158" s="87">
        <v>144.73</v>
      </c>
      <c r="K158" s="86">
        <v>119.02</v>
      </c>
      <c r="L158" s="86">
        <v>1472</v>
      </c>
      <c r="M158" s="89">
        <f t="shared" si="22"/>
        <v>1.73180027173913</v>
      </c>
      <c r="N158" s="89">
        <v>1.04933589486671</v>
      </c>
      <c r="O158" s="89">
        <f t="shared" si="23"/>
        <v>1.65037742462733</v>
      </c>
      <c r="P158" s="89">
        <f t="shared" si="24"/>
        <v>0.180981558992786</v>
      </c>
      <c r="Q158" s="89">
        <f t="shared" si="25"/>
        <v>0.0505803758811553</v>
      </c>
      <c r="R158" s="89">
        <f t="shared" si="26"/>
        <v>0.0899415897474119</v>
      </c>
      <c r="S158" s="89">
        <f t="shared" si="27"/>
        <v>0.0364073575735228</v>
      </c>
      <c r="T158" s="89">
        <f t="shared" si="28"/>
        <v>0.0190019653147446</v>
      </c>
      <c r="U158" s="89">
        <f t="shared" si="29"/>
        <v>0.0567744516928774</v>
      </c>
      <c r="V158" s="89">
        <f t="shared" si="30"/>
        <v>0.0466889742312324</v>
      </c>
      <c r="W158" s="90">
        <v>1.37389618644068</v>
      </c>
      <c r="X158" s="89">
        <v>0.241977834340863</v>
      </c>
      <c r="Y158" s="89">
        <f t="shared" si="31"/>
        <v>124.425899418783</v>
      </c>
      <c r="Z158" s="89">
        <v>60.7278251647949</v>
      </c>
      <c r="AA158" s="89">
        <v>33.1292366981506</v>
      </c>
      <c r="AB158" s="89">
        <v>16.7765140533447</v>
      </c>
      <c r="AC158" s="89">
        <v>57.9928731918335</v>
      </c>
      <c r="AD158" s="89">
        <v>20.692126750946</v>
      </c>
      <c r="AE158" s="89">
        <v>117.377347946167</v>
      </c>
      <c r="AF158" s="89">
        <v>97.0532321929932</v>
      </c>
      <c r="AG158" s="89">
        <f t="shared" si="32"/>
        <v>69.9529485767268</v>
      </c>
    </row>
    <row r="159" spans="1:33">
      <c r="A159" s="83">
        <v>130000</v>
      </c>
      <c r="B159" s="84" t="s">
        <v>178</v>
      </c>
      <c r="C159" s="92">
        <v>2013</v>
      </c>
      <c r="D159" s="87">
        <v>4409.58</v>
      </c>
      <c r="E159" s="87">
        <v>837.63</v>
      </c>
      <c r="F159" s="87">
        <v>380.75</v>
      </c>
      <c r="G159" s="87">
        <v>528.62</v>
      </c>
      <c r="H159" s="86">
        <v>49.76</v>
      </c>
      <c r="I159" s="87">
        <v>171.86</v>
      </c>
      <c r="J159" s="87">
        <v>524.14</v>
      </c>
      <c r="K159" s="86">
        <v>559.04</v>
      </c>
      <c r="L159" s="86">
        <v>7333</v>
      </c>
      <c r="M159" s="89">
        <f t="shared" si="22"/>
        <v>0.601333696986227</v>
      </c>
      <c r="N159" s="89">
        <v>1.08503758945087</v>
      </c>
      <c r="O159" s="89">
        <f t="shared" si="23"/>
        <v>0.554205405262096</v>
      </c>
      <c r="P159" s="89">
        <f t="shared" si="24"/>
        <v>0.18995686664036</v>
      </c>
      <c r="Q159" s="89">
        <f t="shared" si="25"/>
        <v>0.0863460919180511</v>
      </c>
      <c r="R159" s="89">
        <f t="shared" si="26"/>
        <v>0.119879897858753</v>
      </c>
      <c r="S159" s="89">
        <f t="shared" si="27"/>
        <v>0.0112845214283447</v>
      </c>
      <c r="T159" s="89">
        <f t="shared" si="28"/>
        <v>0.0389742333737</v>
      </c>
      <c r="U159" s="89">
        <f t="shared" si="29"/>
        <v>0.118863928083854</v>
      </c>
      <c r="V159" s="89">
        <f t="shared" si="30"/>
        <v>0.126778514053493</v>
      </c>
      <c r="W159" s="90">
        <v>1.37389618644068</v>
      </c>
      <c r="X159" s="89">
        <v>0.241977834340863</v>
      </c>
      <c r="Y159" s="89">
        <f t="shared" si="31"/>
        <v>27.5839304435714</v>
      </c>
      <c r="Z159" s="89">
        <v>70.2398443222046</v>
      </c>
      <c r="AA159" s="89">
        <v>135.109643936157</v>
      </c>
      <c r="AB159" s="89">
        <v>36.1965036392212</v>
      </c>
      <c r="AC159" s="89">
        <v>7.38514006137848</v>
      </c>
      <c r="AD159" s="89">
        <v>64.9639368057251</v>
      </c>
      <c r="AE159" s="89">
        <v>63.0467700958252</v>
      </c>
      <c r="AF159" s="89">
        <v>82.6379585266113</v>
      </c>
      <c r="AG159" s="89">
        <f t="shared" si="32"/>
        <v>61.7422402403446</v>
      </c>
    </row>
    <row r="160" spans="1:33">
      <c r="A160" s="83">
        <v>140000</v>
      </c>
      <c r="B160" s="84" t="s">
        <v>179</v>
      </c>
      <c r="C160" s="92">
        <v>2013</v>
      </c>
      <c r="D160" s="87">
        <v>3030.13</v>
      </c>
      <c r="E160" s="87">
        <v>542.44</v>
      </c>
      <c r="F160" s="87">
        <v>201.63</v>
      </c>
      <c r="G160" s="87">
        <v>419.02</v>
      </c>
      <c r="H160" s="86">
        <v>62.06</v>
      </c>
      <c r="I160" s="87">
        <v>98.16</v>
      </c>
      <c r="J160" s="87">
        <v>284.13</v>
      </c>
      <c r="K160" s="86">
        <v>636.85</v>
      </c>
      <c r="L160" s="86">
        <v>3630</v>
      </c>
      <c r="M160" s="89">
        <f t="shared" si="22"/>
        <v>0.834746556473829</v>
      </c>
      <c r="N160" s="89">
        <v>1.05913590508386</v>
      </c>
      <c r="O160" s="89">
        <f t="shared" si="23"/>
        <v>0.788139229788207</v>
      </c>
      <c r="P160" s="89">
        <f t="shared" si="24"/>
        <v>0.179015421780584</v>
      </c>
      <c r="Q160" s="89">
        <f t="shared" si="25"/>
        <v>0.0665416995310432</v>
      </c>
      <c r="R160" s="89">
        <f t="shared" si="26"/>
        <v>0.138284496044724</v>
      </c>
      <c r="S160" s="89">
        <f t="shared" si="27"/>
        <v>0.0204809694633564</v>
      </c>
      <c r="T160" s="89">
        <f t="shared" si="28"/>
        <v>0.0323946497344998</v>
      </c>
      <c r="U160" s="89">
        <f t="shared" si="29"/>
        <v>0.093768254167313</v>
      </c>
      <c r="V160" s="89">
        <f t="shared" si="30"/>
        <v>0.210172500849799</v>
      </c>
      <c r="W160" s="90">
        <v>1.37389618644068</v>
      </c>
      <c r="X160" s="89">
        <v>0.241977834340863</v>
      </c>
      <c r="Y160" s="89">
        <f t="shared" si="31"/>
        <v>48.2509532983684</v>
      </c>
      <c r="Z160" s="89">
        <v>58.644118309021</v>
      </c>
      <c r="AA160" s="89">
        <v>78.6404800415039</v>
      </c>
      <c r="AB160" s="89">
        <v>48.1349563598633</v>
      </c>
      <c r="AC160" s="89">
        <v>25.9105730056763</v>
      </c>
      <c r="AD160" s="89">
        <v>50.3792095184326</v>
      </c>
      <c r="AE160" s="89">
        <v>85.0064086914062</v>
      </c>
      <c r="AF160" s="89">
        <v>67.6279211044312</v>
      </c>
      <c r="AG160" s="89">
        <f t="shared" si="32"/>
        <v>57.9487872802334</v>
      </c>
    </row>
    <row r="161" spans="1:33">
      <c r="A161" s="83">
        <v>150000</v>
      </c>
      <c r="B161" s="84" t="s">
        <v>180</v>
      </c>
      <c r="C161" s="92">
        <v>2013</v>
      </c>
      <c r="D161" s="87">
        <v>3686.52</v>
      </c>
      <c r="E161" s="87">
        <v>456.87</v>
      </c>
      <c r="F161" s="87">
        <v>196.03</v>
      </c>
      <c r="G161" s="87">
        <v>491.01</v>
      </c>
      <c r="H161" s="86">
        <v>31.64</v>
      </c>
      <c r="I161" s="87">
        <v>132.11</v>
      </c>
      <c r="J161" s="87">
        <v>338.1</v>
      </c>
      <c r="K161" s="86">
        <v>534.41</v>
      </c>
      <c r="L161" s="86">
        <v>2498</v>
      </c>
      <c r="M161" s="89">
        <f t="shared" si="22"/>
        <v>1.47578863090472</v>
      </c>
      <c r="N161" s="89">
        <v>1.06086678620216</v>
      </c>
      <c r="O161" s="89">
        <f t="shared" si="23"/>
        <v>1.39111587816597</v>
      </c>
      <c r="P161" s="89">
        <f t="shared" si="24"/>
        <v>0.123929885094886</v>
      </c>
      <c r="Q161" s="89">
        <f t="shared" si="25"/>
        <v>0.0531748098477697</v>
      </c>
      <c r="R161" s="89">
        <f t="shared" si="26"/>
        <v>0.133190651345985</v>
      </c>
      <c r="S161" s="89">
        <f t="shared" si="27"/>
        <v>0.00858261992339659</v>
      </c>
      <c r="T161" s="89">
        <f t="shared" si="28"/>
        <v>0.0358359645410848</v>
      </c>
      <c r="U161" s="89">
        <f t="shared" si="29"/>
        <v>0.0917125093584193</v>
      </c>
      <c r="V161" s="89">
        <f t="shared" si="30"/>
        <v>0.144963271594892</v>
      </c>
      <c r="W161" s="90">
        <v>1.37389618644068</v>
      </c>
      <c r="X161" s="89">
        <v>0.241977834340863</v>
      </c>
      <c r="Y161" s="89">
        <f t="shared" si="31"/>
        <v>101.521283906506</v>
      </c>
      <c r="Z161" s="89">
        <v>0.26453260332346</v>
      </c>
      <c r="AA161" s="89">
        <v>40.5268621444702</v>
      </c>
      <c r="AB161" s="89">
        <v>44.8307466506958</v>
      </c>
      <c r="AC161" s="89">
        <v>1.942398250103</v>
      </c>
      <c r="AD161" s="89">
        <v>58.0074501037598</v>
      </c>
      <c r="AE161" s="89">
        <v>86.8052577972412</v>
      </c>
      <c r="AF161" s="89">
        <v>79.3648958206177</v>
      </c>
      <c r="AG161" s="89">
        <f t="shared" si="32"/>
        <v>53.5180408557121</v>
      </c>
    </row>
    <row r="162" spans="1:33">
      <c r="A162" s="83">
        <v>210000</v>
      </c>
      <c r="B162" s="84" t="s">
        <v>181</v>
      </c>
      <c r="C162" s="92">
        <v>2013</v>
      </c>
      <c r="D162" s="87">
        <v>5197.42</v>
      </c>
      <c r="E162" s="87">
        <v>669.48</v>
      </c>
      <c r="F162" s="87">
        <v>229.5</v>
      </c>
      <c r="G162" s="87">
        <v>824.03</v>
      </c>
      <c r="H162" s="86">
        <v>118.99</v>
      </c>
      <c r="I162" s="87">
        <v>108.59</v>
      </c>
      <c r="J162" s="87">
        <v>501.34</v>
      </c>
      <c r="K162" s="86">
        <v>1251.73</v>
      </c>
      <c r="L162" s="86">
        <v>4390</v>
      </c>
      <c r="M162" s="89">
        <f t="shared" si="22"/>
        <v>1.18392255125285</v>
      </c>
      <c r="N162" s="89">
        <v>1.14847710615223</v>
      </c>
      <c r="O162" s="89">
        <f t="shared" si="23"/>
        <v>1.03086299666815</v>
      </c>
      <c r="P162" s="89">
        <f t="shared" si="24"/>
        <v>0.12881006345456</v>
      </c>
      <c r="Q162" s="89">
        <f t="shared" si="25"/>
        <v>0.0441565238137384</v>
      </c>
      <c r="R162" s="89">
        <f t="shared" si="26"/>
        <v>0.158545970885555</v>
      </c>
      <c r="S162" s="89">
        <f t="shared" si="27"/>
        <v>0.0228940512792886</v>
      </c>
      <c r="T162" s="89">
        <f t="shared" si="28"/>
        <v>0.0208930584790146</v>
      </c>
      <c r="U162" s="89">
        <f t="shared" si="29"/>
        <v>0.0964593971624383</v>
      </c>
      <c r="V162" s="89">
        <f t="shared" si="30"/>
        <v>0.240836799796822</v>
      </c>
      <c r="W162" s="90">
        <v>1.37389618644068</v>
      </c>
      <c r="X162" s="89">
        <v>0.241977834340863</v>
      </c>
      <c r="Y162" s="89">
        <f t="shared" si="31"/>
        <v>69.6945288380407</v>
      </c>
      <c r="Z162" s="89">
        <v>5.43653964996338</v>
      </c>
      <c r="AA162" s="89">
        <v>14.812616109848</v>
      </c>
      <c r="AB162" s="89">
        <v>61.277904510498</v>
      </c>
      <c r="AC162" s="89">
        <v>30.7715129852295</v>
      </c>
      <c r="AD162" s="89">
        <v>24.884045124054</v>
      </c>
      <c r="AE162" s="89">
        <v>82.6515579223633</v>
      </c>
      <c r="AF162" s="89">
        <v>62.1086692810059</v>
      </c>
      <c r="AG162" s="89">
        <f t="shared" si="32"/>
        <v>43.1456481138949</v>
      </c>
    </row>
    <row r="163" spans="1:33">
      <c r="A163" s="83">
        <v>220000</v>
      </c>
      <c r="B163" s="84" t="s">
        <v>182</v>
      </c>
      <c r="C163" s="92">
        <v>2013</v>
      </c>
      <c r="D163" s="87">
        <v>2744.81</v>
      </c>
      <c r="E163" s="87">
        <v>422.09</v>
      </c>
      <c r="F163" s="87">
        <v>181.51</v>
      </c>
      <c r="G163" s="87">
        <v>360.19</v>
      </c>
      <c r="H163" s="86">
        <v>37.22</v>
      </c>
      <c r="I163" s="87">
        <v>126.83</v>
      </c>
      <c r="J163" s="87">
        <v>267.31</v>
      </c>
      <c r="K163" s="86">
        <v>298.39</v>
      </c>
      <c r="L163" s="86">
        <v>2751</v>
      </c>
      <c r="M163" s="89">
        <f t="shared" si="22"/>
        <v>0.997749909123955</v>
      </c>
      <c r="N163" s="89">
        <v>1.13205290924461</v>
      </c>
      <c r="O163" s="89">
        <f t="shared" si="23"/>
        <v>0.881363318777854</v>
      </c>
      <c r="P163" s="89">
        <f t="shared" si="24"/>
        <v>0.153777492795494</v>
      </c>
      <c r="Q163" s="89">
        <f t="shared" si="25"/>
        <v>0.0661284387626102</v>
      </c>
      <c r="R163" s="89">
        <f t="shared" si="26"/>
        <v>0.131225840768578</v>
      </c>
      <c r="S163" s="89">
        <f t="shared" si="27"/>
        <v>0.0135601371315319</v>
      </c>
      <c r="T163" s="89">
        <f t="shared" si="28"/>
        <v>0.0462072055989303</v>
      </c>
      <c r="U163" s="89">
        <f t="shared" si="29"/>
        <v>0.0973874330099351</v>
      </c>
      <c r="V163" s="89">
        <f t="shared" si="30"/>
        <v>0.108710621135889</v>
      </c>
      <c r="W163" s="90">
        <v>1.37389618644068</v>
      </c>
      <c r="X163" s="89">
        <v>0.241977834340863</v>
      </c>
      <c r="Y163" s="89">
        <f t="shared" si="31"/>
        <v>56.4868908831516</v>
      </c>
      <c r="Z163" s="89">
        <v>31.8969917297363</v>
      </c>
      <c r="AA163" s="89">
        <v>77.4621343612671</v>
      </c>
      <c r="AB163" s="89">
        <v>43.5562419891357</v>
      </c>
      <c r="AC163" s="89">
        <v>11.9691669940948</v>
      </c>
      <c r="AD163" s="89">
        <v>80.9970092773437</v>
      </c>
      <c r="AE163" s="89">
        <v>81.8394947052002</v>
      </c>
      <c r="AF163" s="89">
        <v>85.8899879455566</v>
      </c>
      <c r="AG163" s="89">
        <f t="shared" si="32"/>
        <v>58.1264371814139</v>
      </c>
    </row>
    <row r="164" spans="1:33">
      <c r="A164" s="83">
        <v>230000</v>
      </c>
      <c r="B164" s="84" t="s">
        <v>183</v>
      </c>
      <c r="C164" s="92">
        <v>2013</v>
      </c>
      <c r="D164" s="87">
        <v>3369.18</v>
      </c>
      <c r="E164" s="87">
        <v>501.28</v>
      </c>
      <c r="F164" s="87">
        <v>190.5</v>
      </c>
      <c r="G164" s="87">
        <v>542.33</v>
      </c>
      <c r="H164" s="86">
        <v>38.61</v>
      </c>
      <c r="I164" s="87">
        <v>115.75</v>
      </c>
      <c r="J164" s="87">
        <v>278.8</v>
      </c>
      <c r="K164" s="86">
        <v>417.72</v>
      </c>
      <c r="L164" s="86">
        <v>3835</v>
      </c>
      <c r="M164" s="89">
        <f t="shared" si="22"/>
        <v>0.878534550195567</v>
      </c>
      <c r="N164" s="89">
        <v>1.03279164453274</v>
      </c>
      <c r="O164" s="89">
        <f t="shared" si="23"/>
        <v>0.850640644554243</v>
      </c>
      <c r="P164" s="89">
        <f t="shared" si="24"/>
        <v>0.148783977110157</v>
      </c>
      <c r="Q164" s="89">
        <f t="shared" si="25"/>
        <v>0.0565419478923655</v>
      </c>
      <c r="R164" s="89">
        <f t="shared" si="26"/>
        <v>0.160967950658617</v>
      </c>
      <c r="S164" s="89">
        <f t="shared" si="27"/>
        <v>0.0114597617224369</v>
      </c>
      <c r="T164" s="89">
        <f t="shared" si="28"/>
        <v>0.0343555405172772</v>
      </c>
      <c r="U164" s="89">
        <f t="shared" si="29"/>
        <v>0.0827501053668845</v>
      </c>
      <c r="V164" s="89">
        <f t="shared" si="30"/>
        <v>0.123982690150126</v>
      </c>
      <c r="W164" s="90">
        <v>1.37389618644068</v>
      </c>
      <c r="X164" s="89">
        <v>0.241977834340863</v>
      </c>
      <c r="Y164" s="89">
        <f t="shared" si="31"/>
        <v>53.7726779572266</v>
      </c>
      <c r="Z164" s="89">
        <v>26.6048693656921</v>
      </c>
      <c r="AA164" s="89">
        <v>50.1277351379395</v>
      </c>
      <c r="AB164" s="89">
        <v>62.8489637374878</v>
      </c>
      <c r="AC164" s="89">
        <v>7.73814618587494</v>
      </c>
      <c r="AD164" s="89">
        <v>54.7258472442627</v>
      </c>
      <c r="AE164" s="89">
        <v>94.6476936340332</v>
      </c>
      <c r="AF164" s="89">
        <v>83.1411743164062</v>
      </c>
      <c r="AG164" s="89">
        <f t="shared" si="32"/>
        <v>52.5746087787965</v>
      </c>
    </row>
    <row r="165" spans="1:33">
      <c r="A165" s="83">
        <v>310000</v>
      </c>
      <c r="B165" s="84" t="s">
        <v>184</v>
      </c>
      <c r="C165" s="92">
        <v>2013</v>
      </c>
      <c r="D165" s="87">
        <v>4528.61</v>
      </c>
      <c r="E165" s="87">
        <v>679.54</v>
      </c>
      <c r="F165" s="87">
        <v>214.92</v>
      </c>
      <c r="G165" s="87">
        <v>468.01</v>
      </c>
      <c r="H165" s="86">
        <v>257.66</v>
      </c>
      <c r="I165" s="87">
        <v>56.43</v>
      </c>
      <c r="J165" s="87">
        <v>260.1</v>
      </c>
      <c r="K165" s="86">
        <v>368.25</v>
      </c>
      <c r="L165" s="86">
        <v>2415</v>
      </c>
      <c r="M165" s="89">
        <f t="shared" si="22"/>
        <v>1.87520082815735</v>
      </c>
      <c r="N165" s="89">
        <v>1.02695732428556</v>
      </c>
      <c r="O165" s="89">
        <f t="shared" si="23"/>
        <v>1.82597736421219</v>
      </c>
      <c r="P165" s="89">
        <f t="shared" si="24"/>
        <v>0.150054873349659</v>
      </c>
      <c r="Q165" s="89">
        <f t="shared" si="25"/>
        <v>0.0474582708601536</v>
      </c>
      <c r="R165" s="89">
        <f t="shared" si="26"/>
        <v>0.103345176555279</v>
      </c>
      <c r="S165" s="89">
        <f t="shared" si="27"/>
        <v>0.0568960453649133</v>
      </c>
      <c r="T165" s="89">
        <f t="shared" si="28"/>
        <v>0.0124607771479549</v>
      </c>
      <c r="U165" s="89">
        <f t="shared" si="29"/>
        <v>0.057434842037623</v>
      </c>
      <c r="V165" s="89">
        <f t="shared" si="30"/>
        <v>0.0813163421005562</v>
      </c>
      <c r="W165" s="90">
        <v>1.37389618644068</v>
      </c>
      <c r="X165" s="89">
        <v>0.241977834340863</v>
      </c>
      <c r="Y165" s="89">
        <f t="shared" si="31"/>
        <v>139.93938051564</v>
      </c>
      <c r="Z165" s="89">
        <v>27.951762676239</v>
      </c>
      <c r="AA165" s="89">
        <v>24.2270374298096</v>
      </c>
      <c r="AB165" s="89">
        <v>25.4709768295288</v>
      </c>
      <c r="AC165" s="89">
        <v>99.2655277252197</v>
      </c>
      <c r="AD165" s="89">
        <v>6.19251072406769</v>
      </c>
      <c r="AE165" s="89">
        <v>116.799478530884</v>
      </c>
      <c r="AF165" s="89">
        <v>90.8206748962402</v>
      </c>
      <c r="AG165" s="89">
        <f t="shared" si="32"/>
        <v>69.6696129896294</v>
      </c>
    </row>
    <row r="166" spans="1:33">
      <c r="A166" s="83">
        <v>320000</v>
      </c>
      <c r="B166" s="84" t="s">
        <v>185</v>
      </c>
      <c r="C166" s="92">
        <v>2013</v>
      </c>
      <c r="D166" s="87">
        <v>7798.47</v>
      </c>
      <c r="E166" s="87">
        <v>1434.99</v>
      </c>
      <c r="F166" s="87">
        <v>475.86</v>
      </c>
      <c r="G166" s="87">
        <v>631.15</v>
      </c>
      <c r="H166" s="86">
        <v>302.59</v>
      </c>
      <c r="I166" s="87">
        <v>229.18</v>
      </c>
      <c r="J166" s="87">
        <v>859.41</v>
      </c>
      <c r="K166" s="86">
        <v>529.19</v>
      </c>
      <c r="L166" s="86">
        <v>7939</v>
      </c>
      <c r="M166" s="89">
        <f t="shared" si="22"/>
        <v>0.98229877818365</v>
      </c>
      <c r="N166" s="89">
        <v>1.12543589736436</v>
      </c>
      <c r="O166" s="89">
        <f t="shared" si="23"/>
        <v>0.872816284325105</v>
      </c>
      <c r="P166" s="89">
        <f t="shared" si="24"/>
        <v>0.184009171029702</v>
      </c>
      <c r="Q166" s="89">
        <f t="shared" si="25"/>
        <v>0.0610196615489961</v>
      </c>
      <c r="R166" s="89">
        <f t="shared" si="26"/>
        <v>0.0809325418960386</v>
      </c>
      <c r="S166" s="89">
        <f t="shared" si="27"/>
        <v>0.0388012007483519</v>
      </c>
      <c r="T166" s="89">
        <f t="shared" si="28"/>
        <v>0.0293878158151535</v>
      </c>
      <c r="U166" s="89">
        <f t="shared" si="29"/>
        <v>0.11020238585261</v>
      </c>
      <c r="V166" s="89">
        <f t="shared" si="30"/>
        <v>0.0678581824383501</v>
      </c>
      <c r="W166" s="90">
        <v>1.37389618644068</v>
      </c>
      <c r="X166" s="89">
        <v>0.241977834340863</v>
      </c>
      <c r="Y166" s="89">
        <f t="shared" si="31"/>
        <v>55.7317980412612</v>
      </c>
      <c r="Z166" s="89">
        <v>63.9364862442017</v>
      </c>
      <c r="AA166" s="89">
        <v>62.895245552063</v>
      </c>
      <c r="AB166" s="89">
        <v>10.9326434135437</v>
      </c>
      <c r="AC166" s="89">
        <v>62.8150606155396</v>
      </c>
      <c r="AD166" s="89">
        <v>43.7140703201294</v>
      </c>
      <c r="AE166" s="89">
        <v>70.6259346008301</v>
      </c>
      <c r="AF166" s="89">
        <v>93.2429981231689</v>
      </c>
      <c r="AG166" s="89">
        <f t="shared" si="32"/>
        <v>58.3041900850131</v>
      </c>
    </row>
    <row r="167" spans="1:33">
      <c r="A167" s="83">
        <v>330000</v>
      </c>
      <c r="B167" s="84" t="s">
        <v>186</v>
      </c>
      <c r="C167" s="92">
        <v>2013</v>
      </c>
      <c r="D167" s="87">
        <v>4730.47</v>
      </c>
      <c r="E167" s="87">
        <v>950.07</v>
      </c>
      <c r="F167" s="87">
        <v>350.73</v>
      </c>
      <c r="G167" s="87">
        <v>397.06</v>
      </c>
      <c r="H167" s="86">
        <v>191.87</v>
      </c>
      <c r="I167" s="87">
        <v>98.14</v>
      </c>
      <c r="J167" s="87">
        <v>538.88</v>
      </c>
      <c r="K167" s="86">
        <v>1187.82</v>
      </c>
      <c r="L167" s="86">
        <v>5498</v>
      </c>
      <c r="M167" s="89">
        <f t="shared" si="22"/>
        <v>0.860398326664242</v>
      </c>
      <c r="N167" s="89">
        <v>1.12772733235478</v>
      </c>
      <c r="O167" s="89">
        <f t="shared" si="23"/>
        <v>0.762948899063805</v>
      </c>
      <c r="P167" s="89">
        <f t="shared" si="24"/>
        <v>0.200840508448421</v>
      </c>
      <c r="Q167" s="89">
        <f t="shared" si="25"/>
        <v>0.074142738459392</v>
      </c>
      <c r="R167" s="89">
        <f t="shared" si="26"/>
        <v>0.0839366912801476</v>
      </c>
      <c r="S167" s="89">
        <f t="shared" si="27"/>
        <v>0.0405604517098724</v>
      </c>
      <c r="T167" s="89">
        <f t="shared" si="28"/>
        <v>0.0207463528993948</v>
      </c>
      <c r="U167" s="89">
        <f t="shared" si="29"/>
        <v>0.113916798965008</v>
      </c>
      <c r="V167" s="89">
        <f t="shared" si="30"/>
        <v>0.251099785010792</v>
      </c>
      <c r="W167" s="90">
        <v>1.37389618644068</v>
      </c>
      <c r="X167" s="89">
        <v>0.241977834340863</v>
      </c>
      <c r="Y167" s="89">
        <f t="shared" si="31"/>
        <v>46.0254985491216</v>
      </c>
      <c r="Z167" s="89">
        <v>81.774320602417</v>
      </c>
      <c r="AA167" s="89">
        <v>100.313663482666</v>
      </c>
      <c r="AB167" s="89">
        <v>12.8813350200653</v>
      </c>
      <c r="AC167" s="89">
        <v>66.3589143753052</v>
      </c>
      <c r="AD167" s="89">
        <v>24.5588493347168</v>
      </c>
      <c r="AE167" s="89">
        <v>67.3756885528564</v>
      </c>
      <c r="AF167" s="89">
        <v>60.2614402770996</v>
      </c>
      <c r="AG167" s="89">
        <f t="shared" si="32"/>
        <v>59.6619200785911</v>
      </c>
    </row>
    <row r="168" spans="1:33">
      <c r="A168" s="83">
        <v>340000</v>
      </c>
      <c r="B168" s="84" t="s">
        <v>187</v>
      </c>
      <c r="C168" s="92">
        <v>2013</v>
      </c>
      <c r="D168" s="87">
        <v>4349.69</v>
      </c>
      <c r="E168" s="87">
        <v>736.59</v>
      </c>
      <c r="F168" s="87">
        <v>361.8</v>
      </c>
      <c r="G168" s="87">
        <v>533.64</v>
      </c>
      <c r="H168" s="86">
        <v>109.67</v>
      </c>
      <c r="I168" s="87">
        <v>108.42</v>
      </c>
      <c r="J168" s="87">
        <v>469.15</v>
      </c>
      <c r="K168" s="86">
        <v>939.54</v>
      </c>
      <c r="L168" s="86">
        <v>6030</v>
      </c>
      <c r="M168" s="89">
        <f t="shared" si="22"/>
        <v>0.721341625207297</v>
      </c>
      <c r="N168" s="89">
        <v>1.18349747973957</v>
      </c>
      <c r="O168" s="89">
        <f t="shared" si="23"/>
        <v>0.609499925057744</v>
      </c>
      <c r="P168" s="89">
        <f t="shared" si="24"/>
        <v>0.16934310261191</v>
      </c>
      <c r="Q168" s="89">
        <f t="shared" si="25"/>
        <v>0.0831783414450225</v>
      </c>
      <c r="R168" s="89">
        <f t="shared" si="26"/>
        <v>0.122684605109789</v>
      </c>
      <c r="S168" s="89">
        <f t="shared" si="27"/>
        <v>0.0252132910621217</v>
      </c>
      <c r="T168" s="89">
        <f t="shared" si="28"/>
        <v>0.0249259142605565</v>
      </c>
      <c r="U168" s="89">
        <f t="shared" si="29"/>
        <v>0.107858261163439</v>
      </c>
      <c r="V168" s="89">
        <f t="shared" si="30"/>
        <v>0.216001600114031</v>
      </c>
      <c r="W168" s="90">
        <v>1.37389618644068</v>
      </c>
      <c r="X168" s="89">
        <v>0.241977834340863</v>
      </c>
      <c r="Y168" s="89">
        <f t="shared" si="31"/>
        <v>32.468957680127</v>
      </c>
      <c r="Z168" s="89">
        <v>48.393406867981</v>
      </c>
      <c r="AA168" s="89">
        <v>126.077289581299</v>
      </c>
      <c r="AB168" s="89">
        <v>38.0158233642578</v>
      </c>
      <c r="AC168" s="89">
        <v>35.4434156417847</v>
      </c>
      <c r="AD168" s="89">
        <v>33.8235330581665</v>
      </c>
      <c r="AE168" s="89">
        <v>72.6771306991577</v>
      </c>
      <c r="AF168" s="89">
        <v>66.5787410736084</v>
      </c>
      <c r="AG168" s="89">
        <f t="shared" si="32"/>
        <v>57.3182603871149</v>
      </c>
    </row>
    <row r="169" spans="1:33">
      <c r="A169" s="83">
        <v>350000</v>
      </c>
      <c r="B169" s="84" t="s">
        <v>188</v>
      </c>
      <c r="C169" s="92">
        <v>2013</v>
      </c>
      <c r="D169" s="87">
        <v>3068.8</v>
      </c>
      <c r="E169" s="87">
        <v>574.91</v>
      </c>
      <c r="F169" s="87">
        <v>224.23</v>
      </c>
      <c r="G169" s="87">
        <v>240.66</v>
      </c>
      <c r="H169" s="86">
        <v>60.62</v>
      </c>
      <c r="I169" s="87">
        <v>58.6</v>
      </c>
      <c r="J169" s="87">
        <v>327.06</v>
      </c>
      <c r="K169" s="86">
        <v>1282.7</v>
      </c>
      <c r="L169" s="86">
        <v>3774</v>
      </c>
      <c r="M169" s="89">
        <f t="shared" si="22"/>
        <v>0.813142554319025</v>
      </c>
      <c r="N169" s="89">
        <v>1.13191089458901</v>
      </c>
      <c r="O169" s="89">
        <f t="shared" si="23"/>
        <v>0.718380358565479</v>
      </c>
      <c r="P169" s="89">
        <f t="shared" si="24"/>
        <v>0.187340328467153</v>
      </c>
      <c r="Q169" s="89">
        <f t="shared" si="25"/>
        <v>0.0730676485922836</v>
      </c>
      <c r="R169" s="89">
        <f t="shared" si="26"/>
        <v>0.0784215328467153</v>
      </c>
      <c r="S169" s="89">
        <f t="shared" si="27"/>
        <v>0.0197536496350365</v>
      </c>
      <c r="T169" s="89">
        <f t="shared" si="28"/>
        <v>0.0190954118873827</v>
      </c>
      <c r="U169" s="89">
        <f t="shared" si="29"/>
        <v>0.106575860271116</v>
      </c>
      <c r="V169" s="89">
        <f t="shared" si="30"/>
        <v>0.417980969760167</v>
      </c>
      <c r="W169" s="90">
        <v>1.37389618644068</v>
      </c>
      <c r="X169" s="89">
        <v>0.241977834340863</v>
      </c>
      <c r="Y169" s="89">
        <f t="shared" si="31"/>
        <v>42.08806433263</v>
      </c>
      <c r="Z169" s="89">
        <v>67.4668407440186</v>
      </c>
      <c r="AA169" s="89">
        <v>97.2482204437256</v>
      </c>
      <c r="AB169" s="89">
        <v>9.30383443832397</v>
      </c>
      <c r="AC169" s="89">
        <v>24.4454503059387</v>
      </c>
      <c r="AD169" s="89">
        <v>20.8992671966553</v>
      </c>
      <c r="AE169" s="89">
        <v>73.7992811203003</v>
      </c>
      <c r="AF169" s="89">
        <v>30.2245831489563</v>
      </c>
      <c r="AG169" s="89">
        <f t="shared" si="32"/>
        <v>48.9921136657051</v>
      </c>
    </row>
    <row r="170" spans="1:33">
      <c r="A170" s="83">
        <v>360000</v>
      </c>
      <c r="B170" s="84" t="s">
        <v>189</v>
      </c>
      <c r="C170" s="92">
        <v>2013</v>
      </c>
      <c r="D170" s="87">
        <v>3470.3</v>
      </c>
      <c r="E170" s="87">
        <v>664.53</v>
      </c>
      <c r="F170" s="87">
        <v>262.14</v>
      </c>
      <c r="G170" s="87">
        <v>378.84</v>
      </c>
      <c r="H170" s="86">
        <v>46.32</v>
      </c>
      <c r="I170" s="87">
        <v>74.17</v>
      </c>
      <c r="J170" s="87">
        <v>337.01</v>
      </c>
      <c r="K170" s="86">
        <v>513.04</v>
      </c>
      <c r="L170" s="86">
        <v>4522</v>
      </c>
      <c r="M170" s="89">
        <f t="shared" si="22"/>
        <v>0.767425917735515</v>
      </c>
      <c r="N170" s="89">
        <v>1.16031323620499</v>
      </c>
      <c r="O170" s="89">
        <f t="shared" si="23"/>
        <v>0.66139546959364</v>
      </c>
      <c r="P170" s="89">
        <f t="shared" si="24"/>
        <v>0.19149064922341</v>
      </c>
      <c r="Q170" s="89">
        <f t="shared" si="25"/>
        <v>0.0755381379131487</v>
      </c>
      <c r="R170" s="89">
        <f t="shared" si="26"/>
        <v>0.109166354493848</v>
      </c>
      <c r="S170" s="89">
        <f t="shared" si="27"/>
        <v>0.0133475492032389</v>
      </c>
      <c r="T170" s="89">
        <f t="shared" si="28"/>
        <v>0.0213727919776388</v>
      </c>
      <c r="U170" s="89">
        <f t="shared" si="29"/>
        <v>0.0971126415583667</v>
      </c>
      <c r="V170" s="89">
        <f t="shared" si="30"/>
        <v>0.147837362764026</v>
      </c>
      <c r="W170" s="90">
        <v>1.37389618644068</v>
      </c>
      <c r="X170" s="89">
        <v>0.241977834340863</v>
      </c>
      <c r="Y170" s="89">
        <f t="shared" si="31"/>
        <v>37.0537004258935</v>
      </c>
      <c r="Z170" s="89">
        <v>71.865348815918</v>
      </c>
      <c r="AA170" s="89">
        <v>104.292430877686</v>
      </c>
      <c r="AB170" s="89">
        <v>29.2469811439514</v>
      </c>
      <c r="AC170" s="89">
        <v>11.5409278869629</v>
      </c>
      <c r="AD170" s="89">
        <v>25.9474539756775</v>
      </c>
      <c r="AE170" s="89">
        <v>82.0799446105957</v>
      </c>
      <c r="AF170" s="89">
        <v>78.8475894927979</v>
      </c>
      <c r="AG170" s="89">
        <f t="shared" si="32"/>
        <v>56.6006967502178</v>
      </c>
    </row>
    <row r="171" spans="1:33">
      <c r="A171" s="83">
        <v>370000</v>
      </c>
      <c r="B171" s="84" t="s">
        <v>190</v>
      </c>
      <c r="C171" s="92">
        <v>2013</v>
      </c>
      <c r="D171" s="87">
        <v>6688.8</v>
      </c>
      <c r="E171" s="87">
        <v>1399.67</v>
      </c>
      <c r="F171" s="87">
        <v>485.86</v>
      </c>
      <c r="G171" s="87">
        <v>681.98</v>
      </c>
      <c r="H171" s="86">
        <v>149.14</v>
      </c>
      <c r="I171" s="87">
        <v>212.81</v>
      </c>
      <c r="J171" s="87">
        <v>749.96</v>
      </c>
      <c r="K171" s="86">
        <v>706.96</v>
      </c>
      <c r="L171" s="86">
        <v>9733</v>
      </c>
      <c r="M171" s="89">
        <f t="shared" si="22"/>
        <v>0.687229014692284</v>
      </c>
      <c r="N171" s="89">
        <v>1.05128355075402</v>
      </c>
      <c r="O171" s="89">
        <f t="shared" si="23"/>
        <v>0.653704715725246</v>
      </c>
      <c r="P171" s="89">
        <f t="shared" si="24"/>
        <v>0.209255770840809</v>
      </c>
      <c r="Q171" s="89">
        <f t="shared" si="25"/>
        <v>0.0726378423633537</v>
      </c>
      <c r="R171" s="89">
        <f t="shared" si="26"/>
        <v>0.101958497787346</v>
      </c>
      <c r="S171" s="89">
        <f t="shared" si="27"/>
        <v>0.0222969740461667</v>
      </c>
      <c r="T171" s="89">
        <f t="shared" si="28"/>
        <v>0.0318158713072599</v>
      </c>
      <c r="U171" s="89">
        <f t="shared" si="29"/>
        <v>0.112121755770841</v>
      </c>
      <c r="V171" s="89">
        <f t="shared" si="30"/>
        <v>0.105693098911613</v>
      </c>
      <c r="W171" s="90">
        <v>1.37389618644068</v>
      </c>
      <c r="X171" s="89">
        <v>0.241977834340863</v>
      </c>
      <c r="Y171" s="89">
        <f t="shared" si="31"/>
        <v>36.3742562014822</v>
      </c>
      <c r="Z171" s="89">
        <v>90.6928062438965</v>
      </c>
      <c r="AA171" s="89">
        <v>96.0226917266846</v>
      </c>
      <c r="AB171" s="89">
        <v>24.5714831352234</v>
      </c>
      <c r="AC171" s="89">
        <v>29.5687532424927</v>
      </c>
      <c r="AD171" s="89">
        <v>49.0962505340576</v>
      </c>
      <c r="AE171" s="89">
        <v>68.946418762207</v>
      </c>
      <c r="AF171" s="89">
        <v>86.4331150054932</v>
      </c>
      <c r="AG171" s="89">
        <f t="shared" si="32"/>
        <v>61.143778003831</v>
      </c>
    </row>
    <row r="172" spans="1:33">
      <c r="A172" s="83">
        <v>410000</v>
      </c>
      <c r="B172" s="84" t="s">
        <v>191</v>
      </c>
      <c r="C172" s="92">
        <v>2013</v>
      </c>
      <c r="D172" s="87">
        <v>5582.31</v>
      </c>
      <c r="E172" s="87">
        <v>1171.52</v>
      </c>
      <c r="F172" s="87">
        <v>492.48</v>
      </c>
      <c r="G172" s="87">
        <v>731.41</v>
      </c>
      <c r="H172" s="86">
        <v>80</v>
      </c>
      <c r="I172" s="87">
        <v>111.92</v>
      </c>
      <c r="J172" s="87">
        <v>733.21</v>
      </c>
      <c r="K172" s="86">
        <v>578.32</v>
      </c>
      <c r="L172" s="86">
        <v>9413</v>
      </c>
      <c r="M172" s="89">
        <f t="shared" si="22"/>
        <v>0.593042600658664</v>
      </c>
      <c r="N172" s="89">
        <v>1.06515497448023</v>
      </c>
      <c r="O172" s="89">
        <f t="shared" si="23"/>
        <v>0.556766493953665</v>
      </c>
      <c r="P172" s="89">
        <f t="shared" si="24"/>
        <v>0.209862942043706</v>
      </c>
      <c r="Q172" s="89">
        <f t="shared" si="25"/>
        <v>0.0882215426946909</v>
      </c>
      <c r="R172" s="89">
        <f t="shared" si="26"/>
        <v>0.13102282030199</v>
      </c>
      <c r="S172" s="89">
        <f t="shared" si="27"/>
        <v>0.0143309848431922</v>
      </c>
      <c r="T172" s="89">
        <f t="shared" si="28"/>
        <v>0.0200490477956258</v>
      </c>
      <c r="U172" s="89">
        <f t="shared" si="29"/>
        <v>0.131345267460962</v>
      </c>
      <c r="V172" s="89">
        <f t="shared" si="30"/>
        <v>0.103598689431436</v>
      </c>
      <c r="W172" s="90">
        <v>1.37389618644068</v>
      </c>
      <c r="X172" s="89">
        <v>0.241977834340863</v>
      </c>
      <c r="Y172" s="89">
        <f t="shared" si="31"/>
        <v>27.8101913471797</v>
      </c>
      <c r="Z172" s="89">
        <v>91.3362789154053</v>
      </c>
      <c r="AA172" s="89">
        <v>140.457201004028</v>
      </c>
      <c r="AB172" s="89">
        <v>43.4245491027832</v>
      </c>
      <c r="AC172" s="89">
        <v>13.5219717025757</v>
      </c>
      <c r="AD172" s="89">
        <v>23.0131578445435</v>
      </c>
      <c r="AE172" s="89">
        <v>52.1251344680786</v>
      </c>
      <c r="AF172" s="89">
        <v>86.8100833892822</v>
      </c>
      <c r="AG172" s="89">
        <f t="shared" si="32"/>
        <v>62.2205499080773</v>
      </c>
    </row>
    <row r="173" spans="1:33">
      <c r="A173" s="83">
        <v>420000</v>
      </c>
      <c r="B173" s="84" t="s">
        <v>192</v>
      </c>
      <c r="C173" s="92">
        <v>2013</v>
      </c>
      <c r="D173" s="87">
        <v>4371.65</v>
      </c>
      <c r="E173" s="87">
        <v>690.63</v>
      </c>
      <c r="F173" s="87">
        <v>322.08</v>
      </c>
      <c r="G173" s="87">
        <v>605.7</v>
      </c>
      <c r="H173" s="86">
        <v>77.21</v>
      </c>
      <c r="I173" s="87">
        <v>109.72</v>
      </c>
      <c r="J173" s="87">
        <v>546.49</v>
      </c>
      <c r="K173" s="86">
        <v>730.75</v>
      </c>
      <c r="L173" s="86">
        <v>5799</v>
      </c>
      <c r="M173" s="89">
        <f t="shared" si="22"/>
        <v>0.753862734954302</v>
      </c>
      <c r="N173" s="89">
        <v>1.19837492029595</v>
      </c>
      <c r="O173" s="89">
        <f t="shared" si="23"/>
        <v>0.62907085436011</v>
      </c>
      <c r="P173" s="89">
        <f t="shared" si="24"/>
        <v>0.157979252684913</v>
      </c>
      <c r="Q173" s="89">
        <f t="shared" si="25"/>
        <v>0.0736746994841765</v>
      </c>
      <c r="R173" s="89">
        <f t="shared" si="26"/>
        <v>0.138551805382407</v>
      </c>
      <c r="S173" s="89">
        <f t="shared" si="27"/>
        <v>0.01766152368099</v>
      </c>
      <c r="T173" s="89">
        <f t="shared" si="28"/>
        <v>0.0250980750975032</v>
      </c>
      <c r="U173" s="89">
        <f t="shared" si="29"/>
        <v>0.12500772019718</v>
      </c>
      <c r="V173" s="89">
        <f t="shared" si="30"/>
        <v>0.167156565598801</v>
      </c>
      <c r="W173" s="90">
        <v>1.37389618644068</v>
      </c>
      <c r="X173" s="89">
        <v>0.241977834340863</v>
      </c>
      <c r="Y173" s="89">
        <f t="shared" si="31"/>
        <v>34.1979630687278</v>
      </c>
      <c r="Z173" s="89">
        <v>36.3500094413757</v>
      </c>
      <c r="AA173" s="89">
        <v>98.9791297912598</v>
      </c>
      <c r="AB173" s="89">
        <v>48.3083486557007</v>
      </c>
      <c r="AC173" s="89">
        <v>20.2310490608215</v>
      </c>
      <c r="AD173" s="89">
        <v>34.2051553726196</v>
      </c>
      <c r="AE173" s="89">
        <v>57.6707220077515</v>
      </c>
      <c r="AF173" s="89">
        <v>75.3703355789185</v>
      </c>
      <c r="AG173" s="89">
        <f t="shared" si="32"/>
        <v>50.7175245662221</v>
      </c>
    </row>
    <row r="174" spans="1:33">
      <c r="A174" s="83">
        <v>430000</v>
      </c>
      <c r="B174" s="84" t="s">
        <v>193</v>
      </c>
      <c r="C174" s="92">
        <v>2013</v>
      </c>
      <c r="D174" s="87">
        <v>4690.89</v>
      </c>
      <c r="E174" s="87">
        <v>809.45</v>
      </c>
      <c r="F174" s="87">
        <v>342.47</v>
      </c>
      <c r="G174" s="87">
        <v>625.94</v>
      </c>
      <c r="H174" s="86">
        <v>55.46</v>
      </c>
      <c r="I174" s="87">
        <v>128.67</v>
      </c>
      <c r="J174" s="87">
        <v>628.45</v>
      </c>
      <c r="K174" s="86">
        <v>924.52</v>
      </c>
      <c r="L174" s="86">
        <v>6691</v>
      </c>
      <c r="M174" s="89">
        <f t="shared" si="22"/>
        <v>0.701074577791063</v>
      </c>
      <c r="N174" s="89">
        <v>1.17730522427311</v>
      </c>
      <c r="O174" s="89">
        <f t="shared" si="23"/>
        <v>0.595490925663665</v>
      </c>
      <c r="P174" s="89">
        <f t="shared" si="24"/>
        <v>0.172557872813048</v>
      </c>
      <c r="Q174" s="89">
        <f t="shared" si="25"/>
        <v>0.0730074676660506</v>
      </c>
      <c r="R174" s="89">
        <f t="shared" si="26"/>
        <v>0.133437364764469</v>
      </c>
      <c r="S174" s="89">
        <f t="shared" si="27"/>
        <v>0.0118229163335742</v>
      </c>
      <c r="T174" s="89">
        <f t="shared" si="28"/>
        <v>0.0274297627955463</v>
      </c>
      <c r="U174" s="89">
        <f t="shared" si="29"/>
        <v>0.133972444461499</v>
      </c>
      <c r="V174" s="89">
        <f t="shared" si="30"/>
        <v>0.197088399003174</v>
      </c>
      <c r="W174" s="90">
        <v>1.37389618644068</v>
      </c>
      <c r="X174" s="89">
        <v>0.241977834340863</v>
      </c>
      <c r="Y174" s="89">
        <f t="shared" si="31"/>
        <v>31.2313242971104</v>
      </c>
      <c r="Z174" s="89">
        <v>51.8004131317139</v>
      </c>
      <c r="AA174" s="89">
        <v>97.0766162872314</v>
      </c>
      <c r="AB174" s="89">
        <v>44.9907827377319</v>
      </c>
      <c r="AC174" s="89">
        <v>8.4696888923645</v>
      </c>
      <c r="AD174" s="89">
        <v>39.373722076416</v>
      </c>
      <c r="AE174" s="89">
        <v>49.8262596130371</v>
      </c>
      <c r="AF174" s="89">
        <v>69.9829196929932</v>
      </c>
      <c r="AG174" s="89">
        <f t="shared" si="32"/>
        <v>49.8421565735182</v>
      </c>
    </row>
    <row r="175" spans="1:33">
      <c r="A175" s="83">
        <v>440000</v>
      </c>
      <c r="B175" s="84" t="s">
        <v>194</v>
      </c>
      <c r="C175" s="92">
        <v>2013</v>
      </c>
      <c r="D175" s="87">
        <v>8411</v>
      </c>
      <c r="E175" s="87">
        <v>1744.59</v>
      </c>
      <c r="F175" s="87">
        <v>569.32</v>
      </c>
      <c r="G175" s="87">
        <v>746.97</v>
      </c>
      <c r="H175" s="86">
        <v>344.94</v>
      </c>
      <c r="I175" s="87">
        <v>307.78</v>
      </c>
      <c r="J175" s="87">
        <v>996.45</v>
      </c>
      <c r="K175" s="86">
        <v>1073.47</v>
      </c>
      <c r="L175" s="86">
        <v>10644</v>
      </c>
      <c r="M175" s="89">
        <f t="shared" si="22"/>
        <v>0.790210447200301</v>
      </c>
      <c r="N175" s="89">
        <v>1.0609798335917</v>
      </c>
      <c r="O175" s="89">
        <f t="shared" si="23"/>
        <v>0.744793088597384</v>
      </c>
      <c r="P175" s="89">
        <f t="shared" si="24"/>
        <v>0.207417667340388</v>
      </c>
      <c r="Q175" s="89">
        <f t="shared" si="25"/>
        <v>0.0676875520152182</v>
      </c>
      <c r="R175" s="89">
        <f t="shared" si="26"/>
        <v>0.0888087028890738</v>
      </c>
      <c r="S175" s="89">
        <f t="shared" si="27"/>
        <v>0.0410105813815242</v>
      </c>
      <c r="T175" s="89">
        <f t="shared" si="28"/>
        <v>0.0365925573653549</v>
      </c>
      <c r="U175" s="89">
        <f t="shared" si="29"/>
        <v>0.118469860896445</v>
      </c>
      <c r="V175" s="89">
        <f t="shared" si="30"/>
        <v>0.127626917132327</v>
      </c>
      <c r="W175" s="90">
        <v>1.37389618644068</v>
      </c>
      <c r="X175" s="89">
        <v>0.241977834340863</v>
      </c>
      <c r="Y175" s="89">
        <f t="shared" si="31"/>
        <v>44.4215126756935</v>
      </c>
      <c r="Z175" s="89">
        <v>88.7447834014893</v>
      </c>
      <c r="AA175" s="89">
        <v>81.9077014923096</v>
      </c>
      <c r="AB175" s="89">
        <v>16.041647195816</v>
      </c>
      <c r="AC175" s="89">
        <v>67.2656631469727</v>
      </c>
      <c r="AD175" s="89">
        <v>59.6845626831055</v>
      </c>
      <c r="AE175" s="89">
        <v>63.3915901184082</v>
      </c>
      <c r="AF175" s="89">
        <v>82.4852561950684</v>
      </c>
      <c r="AG175" s="89">
        <f t="shared" si="32"/>
        <v>63.3690472031456</v>
      </c>
    </row>
    <row r="176" spans="1:33">
      <c r="A176" s="83">
        <v>450000</v>
      </c>
      <c r="B176" s="84" t="s">
        <v>195</v>
      </c>
      <c r="C176" s="92">
        <v>2013</v>
      </c>
      <c r="D176" s="87">
        <v>3208.67</v>
      </c>
      <c r="E176" s="87">
        <v>609.93</v>
      </c>
      <c r="F176" s="87">
        <v>285.61</v>
      </c>
      <c r="G176" s="87">
        <v>348.12</v>
      </c>
      <c r="H176" s="86">
        <v>54.36</v>
      </c>
      <c r="I176" s="87">
        <v>64.23</v>
      </c>
      <c r="J176" s="87">
        <v>413.2</v>
      </c>
      <c r="K176" s="86">
        <v>704.64</v>
      </c>
      <c r="L176" s="86">
        <v>4719</v>
      </c>
      <c r="M176" s="89">
        <f t="shared" si="22"/>
        <v>0.679947022674295</v>
      </c>
      <c r="N176" s="89">
        <v>1.14301824612277</v>
      </c>
      <c r="O176" s="89">
        <f t="shared" si="23"/>
        <v>0.594869788807609</v>
      </c>
      <c r="P176" s="89">
        <f t="shared" si="24"/>
        <v>0.190088105040406</v>
      </c>
      <c r="Q176" s="89">
        <f t="shared" si="25"/>
        <v>0.0890119582256823</v>
      </c>
      <c r="R176" s="89">
        <f t="shared" si="26"/>
        <v>0.108493550287191</v>
      </c>
      <c r="S176" s="89">
        <f t="shared" si="27"/>
        <v>0.0169415988556006</v>
      </c>
      <c r="T176" s="89">
        <f t="shared" si="28"/>
        <v>0.0200176397074177</v>
      </c>
      <c r="U176" s="89">
        <f t="shared" si="29"/>
        <v>0.128776097261482</v>
      </c>
      <c r="V176" s="89">
        <f t="shared" si="30"/>
        <v>0.219605007682311</v>
      </c>
      <c r="W176" s="90">
        <v>1.37389618644068</v>
      </c>
      <c r="X176" s="89">
        <v>0.241977834340863</v>
      </c>
      <c r="Y176" s="89">
        <f t="shared" si="31"/>
        <v>31.1764495921545</v>
      </c>
      <c r="Z176" s="89">
        <v>70.3789329528809</v>
      </c>
      <c r="AA176" s="89">
        <v>142.710952758789</v>
      </c>
      <c r="AB176" s="89">
        <v>28.810555934906</v>
      </c>
      <c r="AC176" s="89">
        <v>18.7808227539063</v>
      </c>
      <c r="AD176" s="89">
        <v>22.94353723526</v>
      </c>
      <c r="AE176" s="89">
        <v>54.373254776001</v>
      </c>
      <c r="AF176" s="89">
        <v>65.9301662445068</v>
      </c>
      <c r="AG176" s="89">
        <f t="shared" si="32"/>
        <v>57.2826064696394</v>
      </c>
    </row>
    <row r="177" spans="1:33">
      <c r="A177" s="83">
        <v>460000</v>
      </c>
      <c r="B177" s="84" t="s">
        <v>196</v>
      </c>
      <c r="C177" s="92">
        <v>2013</v>
      </c>
      <c r="D177" s="87">
        <v>1011.17</v>
      </c>
      <c r="E177" s="87">
        <v>174.57</v>
      </c>
      <c r="F177" s="87">
        <v>69.59</v>
      </c>
      <c r="G177" s="87">
        <v>115.88</v>
      </c>
      <c r="H177" s="86">
        <v>13.82</v>
      </c>
      <c r="I177" s="87">
        <v>23.18</v>
      </c>
      <c r="J177" s="87">
        <v>115.4</v>
      </c>
      <c r="K177" s="86">
        <v>148.03</v>
      </c>
      <c r="L177" s="86">
        <v>895</v>
      </c>
      <c r="M177" s="89">
        <f t="shared" si="22"/>
        <v>1.12979888268156</v>
      </c>
      <c r="N177" s="89">
        <v>1.20307934221704</v>
      </c>
      <c r="O177" s="89">
        <f t="shared" si="23"/>
        <v>0.939089254578643</v>
      </c>
      <c r="P177" s="89">
        <f t="shared" si="24"/>
        <v>0.172641593401703</v>
      </c>
      <c r="Q177" s="89">
        <f t="shared" si="25"/>
        <v>0.068821266453712</v>
      </c>
      <c r="R177" s="89">
        <f t="shared" si="26"/>
        <v>0.114599918905822</v>
      </c>
      <c r="S177" s="89">
        <f t="shared" si="27"/>
        <v>0.013667335858461</v>
      </c>
      <c r="T177" s="89">
        <f t="shared" si="28"/>
        <v>0.0229239395947269</v>
      </c>
      <c r="U177" s="89">
        <f t="shared" si="29"/>
        <v>0.114125221278321</v>
      </c>
      <c r="V177" s="89">
        <f t="shared" si="30"/>
        <v>0.14639477041447</v>
      </c>
      <c r="W177" s="90">
        <v>1.37389618644068</v>
      </c>
      <c r="X177" s="89">
        <v>0.241977834340863</v>
      </c>
      <c r="Y177" s="89">
        <f t="shared" si="31"/>
        <v>61.586723012713</v>
      </c>
      <c r="Z177" s="89">
        <v>51.8891429901123</v>
      </c>
      <c r="AA177" s="89">
        <v>85.1403141021729</v>
      </c>
      <c r="AB177" s="89">
        <v>32.7715563774109</v>
      </c>
      <c r="AC177" s="89">
        <v>12.1851098537445</v>
      </c>
      <c r="AD177" s="89">
        <v>29.385826587677</v>
      </c>
      <c r="AE177" s="89">
        <v>67.1933126449585</v>
      </c>
      <c r="AF177" s="89">
        <v>79.1072416305542</v>
      </c>
      <c r="AG177" s="89">
        <f t="shared" si="32"/>
        <v>54.9360678758199</v>
      </c>
    </row>
    <row r="178" spans="1:33">
      <c r="A178" s="83">
        <v>500000</v>
      </c>
      <c r="B178" s="84" t="s">
        <v>197</v>
      </c>
      <c r="C178" s="92">
        <v>2013</v>
      </c>
      <c r="D178" s="87">
        <v>3062.28</v>
      </c>
      <c r="E178" s="87">
        <v>437.28</v>
      </c>
      <c r="F178" s="87">
        <v>198.05</v>
      </c>
      <c r="G178" s="87">
        <v>431.89</v>
      </c>
      <c r="H178" s="86">
        <v>38.65</v>
      </c>
      <c r="I178" s="87">
        <v>114.55</v>
      </c>
      <c r="J178" s="87">
        <v>276.4</v>
      </c>
      <c r="K178" s="86">
        <v>701.45</v>
      </c>
      <c r="L178" s="86">
        <v>2970</v>
      </c>
      <c r="M178" s="89">
        <f t="shared" si="22"/>
        <v>1.03107070707071</v>
      </c>
      <c r="N178" s="89">
        <v>1.09340019307078</v>
      </c>
      <c r="O178" s="89">
        <f t="shared" si="23"/>
        <v>0.942994809773152</v>
      </c>
      <c r="P178" s="89">
        <f t="shared" si="24"/>
        <v>0.142795564089502</v>
      </c>
      <c r="Q178" s="89">
        <f t="shared" si="25"/>
        <v>0.0646740337265044</v>
      </c>
      <c r="R178" s="89">
        <f t="shared" si="26"/>
        <v>0.141035437647766</v>
      </c>
      <c r="S178" s="89">
        <f t="shared" si="27"/>
        <v>0.0126213148373108</v>
      </c>
      <c r="T178" s="89">
        <f t="shared" si="28"/>
        <v>0.03740676881278</v>
      </c>
      <c r="U178" s="89">
        <f t="shared" si="29"/>
        <v>0.0902595451754901</v>
      </c>
      <c r="V178" s="89">
        <f t="shared" si="30"/>
        <v>0.229061352978826</v>
      </c>
      <c r="W178" s="90">
        <v>1.37389618644068</v>
      </c>
      <c r="X178" s="89">
        <v>0.241977834340863</v>
      </c>
      <c r="Y178" s="89">
        <f t="shared" si="31"/>
        <v>61.9317616091156</v>
      </c>
      <c r="Z178" s="89">
        <v>20.258355140686</v>
      </c>
      <c r="AA178" s="89">
        <v>73.3151197433472</v>
      </c>
      <c r="AB178" s="89">
        <v>49.9194002151489</v>
      </c>
      <c r="AC178" s="89">
        <v>10.0779926776886</v>
      </c>
      <c r="AD178" s="89">
        <v>61.4893913269043</v>
      </c>
      <c r="AE178" s="89">
        <v>88.0766582489014</v>
      </c>
      <c r="AF178" s="89">
        <v>64.2281246185303</v>
      </c>
      <c r="AG178" s="89">
        <f t="shared" si="32"/>
        <v>53.8015302631455</v>
      </c>
    </row>
    <row r="179" spans="1:33">
      <c r="A179" s="83">
        <v>510000</v>
      </c>
      <c r="B179" s="84" t="s">
        <v>198</v>
      </c>
      <c r="C179" s="92">
        <v>2013</v>
      </c>
      <c r="D179" s="87">
        <v>6220.91</v>
      </c>
      <c r="E179" s="87">
        <v>1036.41</v>
      </c>
      <c r="F179" s="87">
        <v>487.2</v>
      </c>
      <c r="G179" s="87">
        <v>833.51</v>
      </c>
      <c r="H179" s="86">
        <v>69.51</v>
      </c>
      <c r="I179" s="87">
        <v>159.95</v>
      </c>
      <c r="J179" s="87">
        <v>610.86</v>
      </c>
      <c r="K179" s="86">
        <v>1674.71</v>
      </c>
      <c r="L179" s="86">
        <v>8107</v>
      </c>
      <c r="M179" s="89">
        <f t="shared" si="22"/>
        <v>0.767350437893179</v>
      </c>
      <c r="N179" s="89">
        <v>1.11015799576732</v>
      </c>
      <c r="O179" s="89">
        <f t="shared" si="23"/>
        <v>0.691208315229762</v>
      </c>
      <c r="P179" s="89">
        <f t="shared" si="24"/>
        <v>0.166601027823904</v>
      </c>
      <c r="Q179" s="89">
        <f t="shared" si="25"/>
        <v>0.0783165163939038</v>
      </c>
      <c r="R179" s="89">
        <f t="shared" si="26"/>
        <v>0.133985220811746</v>
      </c>
      <c r="S179" s="89">
        <f t="shared" si="27"/>
        <v>0.0111736064337854</v>
      </c>
      <c r="T179" s="89">
        <f t="shared" si="28"/>
        <v>0.0257116724080561</v>
      </c>
      <c r="U179" s="89">
        <f t="shared" si="29"/>
        <v>0.0981946371190067</v>
      </c>
      <c r="V179" s="89">
        <f t="shared" si="30"/>
        <v>0.26920659517659</v>
      </c>
      <c r="W179" s="90">
        <v>1.37389618644068</v>
      </c>
      <c r="X179" s="89">
        <v>0.241977834340863</v>
      </c>
      <c r="Y179" s="89">
        <f t="shared" si="31"/>
        <v>39.6875340041562</v>
      </c>
      <c r="Z179" s="89">
        <v>45.4873561859131</v>
      </c>
      <c r="AA179" s="89">
        <v>112.214546203613</v>
      </c>
      <c r="AB179" s="89">
        <v>45.3461599349976</v>
      </c>
      <c r="AC179" s="89">
        <v>7.16171145439148</v>
      </c>
      <c r="AD179" s="89">
        <v>35.5652928352356</v>
      </c>
      <c r="AE179" s="89">
        <v>81.1331558227539</v>
      </c>
      <c r="AF179" s="89">
        <v>57.0024061203003</v>
      </c>
      <c r="AG179" s="89">
        <f t="shared" si="32"/>
        <v>54.213664776028</v>
      </c>
    </row>
    <row r="180" spans="1:33">
      <c r="A180" s="83">
        <v>520000</v>
      </c>
      <c r="B180" s="84" t="s">
        <v>199</v>
      </c>
      <c r="C180" s="92">
        <v>2013</v>
      </c>
      <c r="D180" s="87">
        <v>3082.66</v>
      </c>
      <c r="E180" s="87">
        <v>560.67</v>
      </c>
      <c r="F180" s="87">
        <v>228.71</v>
      </c>
      <c r="G180" s="87">
        <v>264.52</v>
      </c>
      <c r="H180" s="86">
        <v>34.27</v>
      </c>
      <c r="I180" s="87">
        <v>66.44</v>
      </c>
      <c r="J180" s="87">
        <v>488.78</v>
      </c>
      <c r="K180" s="86">
        <v>401.09</v>
      </c>
      <c r="L180" s="86">
        <v>3502</v>
      </c>
      <c r="M180" s="89">
        <f t="shared" si="22"/>
        <v>0.880256996002284</v>
      </c>
      <c r="N180" s="89">
        <v>1.2172931785399</v>
      </c>
      <c r="O180" s="89">
        <f t="shared" si="23"/>
        <v>0.723126533131584</v>
      </c>
      <c r="P180" s="89">
        <f t="shared" si="24"/>
        <v>0.18187863728079</v>
      </c>
      <c r="Q180" s="89">
        <f t="shared" si="25"/>
        <v>0.0741924182361986</v>
      </c>
      <c r="R180" s="89">
        <f t="shared" si="26"/>
        <v>0.0858090091025283</v>
      </c>
      <c r="S180" s="89">
        <f t="shared" si="27"/>
        <v>0.0111170223118995</v>
      </c>
      <c r="T180" s="89">
        <f t="shared" si="28"/>
        <v>0.0215528147768486</v>
      </c>
      <c r="U180" s="89">
        <f t="shared" si="29"/>
        <v>0.158557868853523</v>
      </c>
      <c r="V180" s="89">
        <f t="shared" si="30"/>
        <v>0.130111656815867</v>
      </c>
      <c r="W180" s="90">
        <v>1.37389618644068</v>
      </c>
      <c r="X180" s="89">
        <v>0.241977834340863</v>
      </c>
      <c r="Y180" s="89">
        <f t="shared" si="31"/>
        <v>42.5073679473563</v>
      </c>
      <c r="Z180" s="89">
        <v>61.6785478591919</v>
      </c>
      <c r="AA180" s="89">
        <v>100.455322265625</v>
      </c>
      <c r="AB180" s="89">
        <v>14.0958452224731</v>
      </c>
      <c r="AC180" s="89">
        <v>7.04772770404816</v>
      </c>
      <c r="AD180" s="89">
        <v>26.3465046882629</v>
      </c>
      <c r="AE180" s="89">
        <v>28.3131098747253</v>
      </c>
      <c r="AF180" s="89">
        <v>82.0380306243896</v>
      </c>
      <c r="AG180" s="89">
        <f t="shared" si="32"/>
        <v>48.6056759195837</v>
      </c>
    </row>
    <row r="181" spans="1:33">
      <c r="A181" s="83">
        <v>530000</v>
      </c>
      <c r="B181" s="84" t="s">
        <v>200</v>
      </c>
      <c r="C181" s="92">
        <v>2013</v>
      </c>
      <c r="D181" s="87">
        <v>4096.51</v>
      </c>
      <c r="E181" s="87">
        <v>685.97</v>
      </c>
      <c r="F181" s="87">
        <v>300.57</v>
      </c>
      <c r="G181" s="87">
        <v>505.45</v>
      </c>
      <c r="H181" s="86">
        <v>42.59</v>
      </c>
      <c r="I181" s="87">
        <v>105.29</v>
      </c>
      <c r="J181" s="87">
        <v>394.77</v>
      </c>
      <c r="K181" s="86">
        <v>717.89</v>
      </c>
      <c r="L181" s="86">
        <v>4687</v>
      </c>
      <c r="M181" s="89">
        <f t="shared" si="22"/>
        <v>0.874015361638575</v>
      </c>
      <c r="N181" s="89">
        <v>1.13568370465644</v>
      </c>
      <c r="O181" s="89">
        <f t="shared" si="23"/>
        <v>0.76959399703897</v>
      </c>
      <c r="P181" s="89">
        <f t="shared" si="24"/>
        <v>0.167452294758221</v>
      </c>
      <c r="Q181" s="89">
        <f t="shared" si="25"/>
        <v>0.0733722119560309</v>
      </c>
      <c r="R181" s="89">
        <f t="shared" si="26"/>
        <v>0.123385515963589</v>
      </c>
      <c r="S181" s="89">
        <f t="shared" si="27"/>
        <v>0.0103966547134024</v>
      </c>
      <c r="T181" s="89">
        <f t="shared" si="28"/>
        <v>0.0257023661604634</v>
      </c>
      <c r="U181" s="89">
        <f t="shared" si="29"/>
        <v>0.0963673956611848</v>
      </c>
      <c r="V181" s="89">
        <f t="shared" si="30"/>
        <v>0.175244293313088</v>
      </c>
      <c r="W181" s="90">
        <v>1.37389618644068</v>
      </c>
      <c r="X181" s="89">
        <v>0.241977834340863</v>
      </c>
      <c r="Y181" s="89">
        <f t="shared" si="31"/>
        <v>46.6125636817645</v>
      </c>
      <c r="Z181" s="89">
        <v>46.3895273208618</v>
      </c>
      <c r="AA181" s="89">
        <v>98.116626739502</v>
      </c>
      <c r="AB181" s="89">
        <v>38.4704804420471</v>
      </c>
      <c r="AC181" s="89">
        <v>5.59661090373993</v>
      </c>
      <c r="AD181" s="89">
        <v>35.5446648597717</v>
      </c>
      <c r="AE181" s="89">
        <v>82.7320575714111</v>
      </c>
      <c r="AF181" s="89">
        <v>73.9146280288696</v>
      </c>
      <c r="AG181" s="89">
        <f t="shared" si="32"/>
        <v>54.6242800259914</v>
      </c>
    </row>
    <row r="182" spans="1:33">
      <c r="A182" s="83">
        <v>540000</v>
      </c>
      <c r="B182" s="84" t="s">
        <v>201</v>
      </c>
      <c r="C182" s="92">
        <v>2013</v>
      </c>
      <c r="D182" s="87">
        <v>1014.31</v>
      </c>
      <c r="E182" s="87">
        <v>107.18</v>
      </c>
      <c r="F182" s="87">
        <v>40.29</v>
      </c>
      <c r="G182" s="87">
        <v>72.94</v>
      </c>
      <c r="H182" s="86">
        <v>4.17</v>
      </c>
      <c r="I182" s="87">
        <v>17.21</v>
      </c>
      <c r="J182" s="87">
        <v>180.53</v>
      </c>
      <c r="K182" s="86">
        <v>575.39</v>
      </c>
      <c r="L182" s="86">
        <v>312</v>
      </c>
      <c r="M182" s="89">
        <f t="shared" si="22"/>
        <v>3.25099358974359</v>
      </c>
      <c r="N182" s="89">
        <v>1.14731959189819</v>
      </c>
      <c r="O182" s="89">
        <f t="shared" si="23"/>
        <v>2.83355536914084</v>
      </c>
      <c r="P182" s="89">
        <f t="shared" si="24"/>
        <v>0.105667892458913</v>
      </c>
      <c r="Q182" s="89">
        <f t="shared" si="25"/>
        <v>0.0397215841310842</v>
      </c>
      <c r="R182" s="89">
        <f t="shared" si="26"/>
        <v>0.0719109542447575</v>
      </c>
      <c r="S182" s="89">
        <f t="shared" si="27"/>
        <v>0.00411116916918891</v>
      </c>
      <c r="T182" s="89">
        <f t="shared" si="28"/>
        <v>0.0169671993769163</v>
      </c>
      <c r="U182" s="89">
        <f t="shared" si="29"/>
        <v>0.17798306237738</v>
      </c>
      <c r="V182" s="89">
        <f t="shared" si="30"/>
        <v>0.567272332915972</v>
      </c>
      <c r="W182" s="90">
        <v>1.37389618644068</v>
      </c>
      <c r="X182" s="89">
        <v>0.241977834340863</v>
      </c>
      <c r="Y182" s="89">
        <f t="shared" si="31"/>
        <v>228.954458596095</v>
      </c>
      <c r="Z182" s="89">
        <v>-19.0895044803619</v>
      </c>
      <c r="AA182" s="89">
        <v>2.16707125306129</v>
      </c>
      <c r="AB182" s="89">
        <v>5.08063793182373</v>
      </c>
      <c r="AC182" s="89">
        <v>-7.06494450569153</v>
      </c>
      <c r="AD182" s="89">
        <v>16.1817348003387</v>
      </c>
      <c r="AE182" s="89">
        <v>11.3153505325317</v>
      </c>
      <c r="AF182" s="89">
        <v>3.35370808839798</v>
      </c>
      <c r="AG182" s="89">
        <f t="shared" si="32"/>
        <v>46.1391754198639</v>
      </c>
    </row>
    <row r="183" spans="1:33">
      <c r="A183" s="83">
        <v>610000</v>
      </c>
      <c r="B183" s="84" t="s">
        <v>202</v>
      </c>
      <c r="C183" s="92">
        <v>2013</v>
      </c>
      <c r="D183" s="87">
        <v>3665.07</v>
      </c>
      <c r="E183" s="87">
        <v>710.11</v>
      </c>
      <c r="F183" s="87">
        <v>257.14</v>
      </c>
      <c r="G183" s="87">
        <v>497.75</v>
      </c>
      <c r="H183" s="86">
        <v>38.02</v>
      </c>
      <c r="I183" s="87">
        <v>109.77</v>
      </c>
      <c r="J183" s="87">
        <v>414.29</v>
      </c>
      <c r="K183" s="86">
        <v>817.91</v>
      </c>
      <c r="L183" s="86">
        <v>3764</v>
      </c>
      <c r="M183" s="89">
        <f t="shared" si="22"/>
        <v>0.973716790648247</v>
      </c>
      <c r="N183" s="89">
        <v>1.18046310407048</v>
      </c>
      <c r="O183" s="89">
        <f t="shared" si="23"/>
        <v>0.824859995446423</v>
      </c>
      <c r="P183" s="89">
        <f t="shared" si="24"/>
        <v>0.193750733273853</v>
      </c>
      <c r="Q183" s="89">
        <f t="shared" si="25"/>
        <v>0.0701596422442136</v>
      </c>
      <c r="R183" s="89">
        <f t="shared" si="26"/>
        <v>0.135809138706764</v>
      </c>
      <c r="S183" s="89">
        <f t="shared" si="27"/>
        <v>0.0103736081439099</v>
      </c>
      <c r="T183" s="89">
        <f t="shared" si="28"/>
        <v>0.0299503147279588</v>
      </c>
      <c r="U183" s="89">
        <f t="shared" si="29"/>
        <v>0.113037404469765</v>
      </c>
      <c r="V183" s="89">
        <f t="shared" si="30"/>
        <v>0.223163541214765</v>
      </c>
      <c r="W183" s="90">
        <v>1.37389618644068</v>
      </c>
      <c r="X183" s="89">
        <v>0.241977834340863</v>
      </c>
      <c r="Y183" s="89">
        <f t="shared" si="31"/>
        <v>51.4950711793176</v>
      </c>
      <c r="Z183" s="89">
        <v>74.2605829238892</v>
      </c>
      <c r="AA183" s="89">
        <v>88.9564895629883</v>
      </c>
      <c r="AB183" s="89">
        <v>46.5292739868164</v>
      </c>
      <c r="AC183" s="89">
        <v>5.55018603801727</v>
      </c>
      <c r="AD183" s="89">
        <v>44.9609422683716</v>
      </c>
      <c r="AE183" s="89">
        <v>68.1451892852783</v>
      </c>
      <c r="AF183" s="89">
        <v>65.2896690368652</v>
      </c>
      <c r="AG183" s="89">
        <f t="shared" si="32"/>
        <v>57.82910117043</v>
      </c>
    </row>
    <row r="184" spans="1:33">
      <c r="A184" s="83">
        <v>620000</v>
      </c>
      <c r="B184" s="84" t="s">
        <v>203</v>
      </c>
      <c r="C184" s="92">
        <v>2013</v>
      </c>
      <c r="D184" s="87">
        <v>2309.62</v>
      </c>
      <c r="E184" s="87">
        <v>377.06</v>
      </c>
      <c r="F184" s="87">
        <v>165.86</v>
      </c>
      <c r="G184" s="87">
        <v>346.77</v>
      </c>
      <c r="H184" s="86">
        <v>19.76</v>
      </c>
      <c r="I184" s="87">
        <v>69.82</v>
      </c>
      <c r="J184" s="87">
        <v>278.6</v>
      </c>
      <c r="K184" s="86">
        <v>928.5</v>
      </c>
      <c r="L184" s="86">
        <v>2582</v>
      </c>
      <c r="M184" s="89">
        <f t="shared" si="22"/>
        <v>0.894508133230054</v>
      </c>
      <c r="N184" s="89">
        <v>1.14355830500085</v>
      </c>
      <c r="O184" s="89">
        <f t="shared" si="23"/>
        <v>0.782214714648406</v>
      </c>
      <c r="P184" s="89">
        <f t="shared" si="24"/>
        <v>0.163256293243044</v>
      </c>
      <c r="Q184" s="89">
        <f t="shared" si="25"/>
        <v>0.0718126791420234</v>
      </c>
      <c r="R184" s="89">
        <f t="shared" si="26"/>
        <v>0.15014158173206</v>
      </c>
      <c r="S184" s="89">
        <f t="shared" si="27"/>
        <v>0.0085555199556637</v>
      </c>
      <c r="T184" s="89">
        <f t="shared" si="28"/>
        <v>0.0302300811388886</v>
      </c>
      <c r="U184" s="89">
        <f t="shared" si="29"/>
        <v>0.120625903828335</v>
      </c>
      <c r="V184" s="89">
        <f t="shared" si="30"/>
        <v>0.402014184151505</v>
      </c>
      <c r="W184" s="90">
        <v>1.37389618644068</v>
      </c>
      <c r="X184" s="89">
        <v>0.241977834340863</v>
      </c>
      <c r="Y184" s="89">
        <f t="shared" si="31"/>
        <v>47.7275484848665</v>
      </c>
      <c r="Z184" s="89">
        <v>41.9426107406616</v>
      </c>
      <c r="AA184" s="89">
        <v>93.6698627471924</v>
      </c>
      <c r="AB184" s="89">
        <v>55.8262538909912</v>
      </c>
      <c r="AC184" s="89">
        <v>1.88780769705772</v>
      </c>
      <c r="AD184" s="89">
        <v>45.5810880661011</v>
      </c>
      <c r="AE184" s="89">
        <v>61.5049743652344</v>
      </c>
      <c r="AF184" s="89">
        <v>33.0984354019165</v>
      </c>
      <c r="AG184" s="89">
        <f t="shared" si="32"/>
        <v>49.6772366622815</v>
      </c>
    </row>
    <row r="185" spans="1:33">
      <c r="A185" s="83">
        <v>630000</v>
      </c>
      <c r="B185" s="84" t="s">
        <v>204</v>
      </c>
      <c r="C185" s="92">
        <v>2013</v>
      </c>
      <c r="D185" s="87">
        <v>1228.05</v>
      </c>
      <c r="E185" s="87">
        <v>121.51</v>
      </c>
      <c r="F185" s="87">
        <v>68.64</v>
      </c>
      <c r="G185" s="87">
        <v>162.01</v>
      </c>
      <c r="H185" s="86">
        <v>8.39</v>
      </c>
      <c r="I185" s="87">
        <v>66.78</v>
      </c>
      <c r="J185" s="87">
        <v>97.5</v>
      </c>
      <c r="K185" s="86">
        <v>377.33</v>
      </c>
      <c r="L185" s="86">
        <v>578</v>
      </c>
      <c r="M185" s="89">
        <f t="shared" si="22"/>
        <v>2.12465397923875</v>
      </c>
      <c r="N185" s="89">
        <v>1.15051473243902</v>
      </c>
      <c r="O185" s="89">
        <f t="shared" si="23"/>
        <v>1.84669862917324</v>
      </c>
      <c r="P185" s="89">
        <f t="shared" si="24"/>
        <v>0.0989454826757868</v>
      </c>
      <c r="Q185" s="89">
        <f t="shared" si="25"/>
        <v>0.055893489678759</v>
      </c>
      <c r="R185" s="89">
        <f t="shared" si="26"/>
        <v>0.131924595904076</v>
      </c>
      <c r="S185" s="89">
        <f t="shared" si="27"/>
        <v>0.00683196938235414</v>
      </c>
      <c r="T185" s="89">
        <f t="shared" si="28"/>
        <v>0.0543788933675339</v>
      </c>
      <c r="U185" s="89">
        <f t="shared" si="29"/>
        <v>0.07939416147551</v>
      </c>
      <c r="V185" s="89">
        <f t="shared" si="30"/>
        <v>0.307259476405684</v>
      </c>
      <c r="W185" s="90">
        <v>1.37389618644068</v>
      </c>
      <c r="X185" s="89">
        <v>0.241977834340863</v>
      </c>
      <c r="Y185" s="89">
        <f t="shared" si="31"/>
        <v>141.770012992144</v>
      </c>
      <c r="Z185" s="89">
        <v>-26.2139058113098</v>
      </c>
      <c r="AA185" s="89">
        <v>48.2787561416626</v>
      </c>
      <c r="AB185" s="89">
        <v>44.0094995498657</v>
      </c>
      <c r="AC185" s="89">
        <v>-1.58413276076317</v>
      </c>
      <c r="AD185" s="89">
        <v>99.1108894348145</v>
      </c>
      <c r="AE185" s="89">
        <v>97.5842666625977</v>
      </c>
      <c r="AF185" s="89">
        <v>50.153284072876</v>
      </c>
      <c r="AG185" s="89">
        <f t="shared" si="32"/>
        <v>60.5911108439209</v>
      </c>
    </row>
    <row r="186" spans="1:33">
      <c r="A186" s="83">
        <v>640000</v>
      </c>
      <c r="B186" s="84" t="s">
        <v>205</v>
      </c>
      <c r="C186" s="92">
        <v>2013</v>
      </c>
      <c r="D186" s="87">
        <v>922.48</v>
      </c>
      <c r="E186" s="87">
        <v>112.95</v>
      </c>
      <c r="F186" s="87">
        <v>53.77</v>
      </c>
      <c r="G186" s="87">
        <v>102.77</v>
      </c>
      <c r="H186" s="86">
        <v>10.69</v>
      </c>
      <c r="I186" s="87">
        <v>32.93</v>
      </c>
      <c r="J186" s="87">
        <v>64.15</v>
      </c>
      <c r="K186" s="86">
        <v>240.54</v>
      </c>
      <c r="L186" s="86">
        <v>654</v>
      </c>
      <c r="M186" s="89">
        <f t="shared" si="22"/>
        <v>1.41051987767584</v>
      </c>
      <c r="N186" s="89">
        <v>1.22233748669706</v>
      </c>
      <c r="O186" s="89">
        <f t="shared" si="23"/>
        <v>1.15395289191963</v>
      </c>
      <c r="P186" s="89">
        <f t="shared" si="24"/>
        <v>0.122441678952389</v>
      </c>
      <c r="Q186" s="89">
        <f t="shared" si="25"/>
        <v>0.0582885265805221</v>
      </c>
      <c r="R186" s="89">
        <f t="shared" si="26"/>
        <v>0.111406209348712</v>
      </c>
      <c r="S186" s="89">
        <f t="shared" si="27"/>
        <v>0.0115883271182031</v>
      </c>
      <c r="T186" s="89">
        <f t="shared" si="28"/>
        <v>0.0356972508889082</v>
      </c>
      <c r="U186" s="89">
        <f t="shared" si="29"/>
        <v>0.0695408030526407</v>
      </c>
      <c r="V186" s="89">
        <f t="shared" si="30"/>
        <v>0.260753620674703</v>
      </c>
      <c r="W186" s="90">
        <v>1.37389618644068</v>
      </c>
      <c r="X186" s="89">
        <v>0.241977834340863</v>
      </c>
      <c r="Y186" s="89">
        <f t="shared" si="31"/>
        <v>80.5689788390623</v>
      </c>
      <c r="Z186" s="89">
        <v>-1.31266638636589</v>
      </c>
      <c r="AA186" s="89">
        <v>55.1078367233276</v>
      </c>
      <c r="AB186" s="89">
        <v>30.6999015808105</v>
      </c>
      <c r="AC186" s="89">
        <v>7.99712955951691</v>
      </c>
      <c r="AD186" s="89">
        <v>57.6999664306641</v>
      </c>
      <c r="AE186" s="89">
        <v>106.206312179565</v>
      </c>
      <c r="AF186" s="89">
        <v>58.523850440979</v>
      </c>
      <c r="AG186" s="89">
        <f t="shared" si="32"/>
        <v>50.2957873375103</v>
      </c>
    </row>
    <row r="187" spans="1:33">
      <c r="A187" s="83">
        <v>650000</v>
      </c>
      <c r="B187" s="84" t="s">
        <v>206</v>
      </c>
      <c r="C187" s="92">
        <v>2013</v>
      </c>
      <c r="D187" s="87">
        <v>3067.12</v>
      </c>
      <c r="E187" s="87">
        <v>532.67</v>
      </c>
      <c r="F187" s="87">
        <v>160.91</v>
      </c>
      <c r="G187" s="87">
        <v>263.17</v>
      </c>
      <c r="H187" s="86">
        <v>39.85</v>
      </c>
      <c r="I187" s="87">
        <v>68.99</v>
      </c>
      <c r="J187" s="87">
        <v>337.37</v>
      </c>
      <c r="K187" s="86">
        <v>924.1</v>
      </c>
      <c r="L187" s="86">
        <v>2264</v>
      </c>
      <c r="M187" s="89">
        <f t="shared" si="22"/>
        <v>1.35473498233216</v>
      </c>
      <c r="N187" s="89">
        <v>1.20051953954565</v>
      </c>
      <c r="O187" s="89">
        <f t="shared" si="23"/>
        <v>1.1284572534695</v>
      </c>
      <c r="P187" s="89">
        <f t="shared" si="24"/>
        <v>0.173671066016328</v>
      </c>
      <c r="Q187" s="89">
        <f t="shared" si="25"/>
        <v>0.0524628967891703</v>
      </c>
      <c r="R187" s="89">
        <f t="shared" si="26"/>
        <v>0.0858036203343854</v>
      </c>
      <c r="S187" s="89">
        <f t="shared" si="27"/>
        <v>0.012992644565586</v>
      </c>
      <c r="T187" s="89">
        <f t="shared" si="28"/>
        <v>0.0224934140170583</v>
      </c>
      <c r="U187" s="89">
        <f t="shared" si="29"/>
        <v>0.109995696288375</v>
      </c>
      <c r="V187" s="89">
        <f t="shared" si="30"/>
        <v>0.301292417642609</v>
      </c>
      <c r="W187" s="90">
        <v>1.37389618644068</v>
      </c>
      <c r="X187" s="89">
        <v>0.241977834340863</v>
      </c>
      <c r="Y187" s="89">
        <f t="shared" si="31"/>
        <v>78.3165514972113</v>
      </c>
      <c r="Z187" s="89">
        <v>52.9801750183105</v>
      </c>
      <c r="AA187" s="89">
        <v>38.4969544410706</v>
      </c>
      <c r="AB187" s="89">
        <v>14.0923500061035</v>
      </c>
      <c r="AC187" s="89">
        <v>10.8260035514832</v>
      </c>
      <c r="AD187" s="89">
        <v>28.4314966201782</v>
      </c>
      <c r="AE187" s="89">
        <v>70.8067989349365</v>
      </c>
      <c r="AF187" s="89">
        <v>51.2272930145264</v>
      </c>
      <c r="AG187" s="89">
        <f t="shared" si="32"/>
        <v>46.9232739310722</v>
      </c>
    </row>
    <row r="188" spans="1:33">
      <c r="A188" s="83">
        <v>110000</v>
      </c>
      <c r="B188" s="84" t="s">
        <v>176</v>
      </c>
      <c r="C188" s="84">
        <v>2014</v>
      </c>
      <c r="D188" s="87">
        <v>4524.67</v>
      </c>
      <c r="E188" s="87">
        <v>742.05</v>
      </c>
      <c r="F188" s="87">
        <v>322.29</v>
      </c>
      <c r="G188" s="87">
        <v>509.01</v>
      </c>
      <c r="H188" s="86">
        <v>282.71</v>
      </c>
      <c r="I188" s="87">
        <v>213.36</v>
      </c>
      <c r="J188" s="87">
        <v>272.23</v>
      </c>
      <c r="K188" s="86">
        <v>859.18</v>
      </c>
      <c r="L188" s="86">
        <v>2152</v>
      </c>
      <c r="M188" s="89">
        <f t="shared" si="22"/>
        <v>2.10254182156134</v>
      </c>
      <c r="N188" s="89">
        <v>1.17350341568199</v>
      </c>
      <c r="O188" s="89">
        <f t="shared" si="23"/>
        <v>1.79167933681678</v>
      </c>
      <c r="P188" s="89">
        <f t="shared" si="24"/>
        <v>0.164000910563643</v>
      </c>
      <c r="Q188" s="89">
        <f t="shared" si="25"/>
        <v>0.0712295040301282</v>
      </c>
      <c r="R188" s="89">
        <f t="shared" si="26"/>
        <v>0.112496601962132</v>
      </c>
      <c r="S188" s="89">
        <f t="shared" si="27"/>
        <v>0.062481904757695</v>
      </c>
      <c r="T188" s="89">
        <f t="shared" si="28"/>
        <v>0.0471548201305289</v>
      </c>
      <c r="U188" s="89">
        <f t="shared" si="29"/>
        <v>0.0601657137426597</v>
      </c>
      <c r="V188" s="89">
        <f t="shared" si="30"/>
        <v>0.189887881326152</v>
      </c>
      <c r="W188" s="90">
        <v>1.37389618644068</v>
      </c>
      <c r="X188" s="89">
        <v>0.241977834340863</v>
      </c>
      <c r="Y188" s="89">
        <f t="shared" si="31"/>
        <v>136.90930088739</v>
      </c>
      <c r="Z188" s="89">
        <v>42.7317571640015</v>
      </c>
      <c r="AA188" s="89">
        <v>92.0070266723633</v>
      </c>
      <c r="AB188" s="89">
        <v>31.4072036743164</v>
      </c>
      <c r="AC188" s="89">
        <v>110.517749786377</v>
      </c>
      <c r="AD188" s="89">
        <v>83.0975532531738</v>
      </c>
      <c r="AE188" s="89">
        <v>114.409866333008</v>
      </c>
      <c r="AF188" s="89">
        <v>71.2789392471313</v>
      </c>
      <c r="AG188" s="89">
        <f t="shared" si="32"/>
        <v>88.6638089823333</v>
      </c>
    </row>
    <row r="189" spans="1:33">
      <c r="A189" s="83">
        <v>120000</v>
      </c>
      <c r="B189" s="84" t="s">
        <v>177</v>
      </c>
      <c r="C189" s="84">
        <v>2014</v>
      </c>
      <c r="D189" s="87">
        <v>2884.7</v>
      </c>
      <c r="E189" s="87">
        <v>517.01</v>
      </c>
      <c r="F189" s="87">
        <v>161.33</v>
      </c>
      <c r="G189" s="87">
        <v>259.56</v>
      </c>
      <c r="H189" s="86">
        <v>109</v>
      </c>
      <c r="I189" s="87">
        <v>57.93</v>
      </c>
      <c r="J189" s="87">
        <v>158.08</v>
      </c>
      <c r="K189" s="86">
        <v>169.81</v>
      </c>
      <c r="L189" s="86">
        <v>1517</v>
      </c>
      <c r="M189" s="89">
        <f t="shared" si="22"/>
        <v>1.90158206987475</v>
      </c>
      <c r="N189" s="89">
        <v>1.04400888337399</v>
      </c>
      <c r="O189" s="89">
        <f t="shared" si="23"/>
        <v>1.82142326579568</v>
      </c>
      <c r="P189" s="89">
        <f t="shared" si="24"/>
        <v>0.179224876070302</v>
      </c>
      <c r="Q189" s="89">
        <f t="shared" si="25"/>
        <v>0.0559260928346102</v>
      </c>
      <c r="R189" s="89">
        <f t="shared" si="26"/>
        <v>0.0899781606406212</v>
      </c>
      <c r="S189" s="89">
        <f t="shared" si="27"/>
        <v>0.0377855582902902</v>
      </c>
      <c r="T189" s="89">
        <f t="shared" si="28"/>
        <v>0.020081810933546</v>
      </c>
      <c r="U189" s="89">
        <f t="shared" si="29"/>
        <v>0.054799459215863</v>
      </c>
      <c r="V189" s="89">
        <f t="shared" si="30"/>
        <v>0.0588657399382952</v>
      </c>
      <c r="W189" s="90">
        <v>1.37389618644068</v>
      </c>
      <c r="X189" s="89">
        <v>0.241977834340863</v>
      </c>
      <c r="Y189" s="89">
        <f t="shared" si="31"/>
        <v>139.537045982583</v>
      </c>
      <c r="Z189" s="89">
        <v>58.8660955429077</v>
      </c>
      <c r="AA189" s="89">
        <v>48.3717203140259</v>
      </c>
      <c r="AB189" s="89">
        <v>16.8002367019653</v>
      </c>
      <c r="AC189" s="89">
        <v>60.7691383361816</v>
      </c>
      <c r="AD189" s="89">
        <v>23.0857825279236</v>
      </c>
      <c r="AE189" s="89">
        <v>119.105539321899</v>
      </c>
      <c r="AF189" s="89">
        <v>94.8615455627441</v>
      </c>
      <c r="AG189" s="89">
        <f t="shared" si="32"/>
        <v>75.455305820128</v>
      </c>
    </row>
    <row r="190" spans="1:33">
      <c r="A190" s="83">
        <v>130000</v>
      </c>
      <c r="B190" s="84" t="s">
        <v>178</v>
      </c>
      <c r="C190" s="84">
        <v>2014</v>
      </c>
      <c r="D190" s="87">
        <v>4677.3</v>
      </c>
      <c r="E190" s="87">
        <v>868.87</v>
      </c>
      <c r="F190" s="87">
        <v>446.79</v>
      </c>
      <c r="G190" s="87">
        <v>585.62</v>
      </c>
      <c r="H190" s="86">
        <v>51.32</v>
      </c>
      <c r="I190" s="87">
        <v>193.43</v>
      </c>
      <c r="J190" s="87">
        <v>476.59</v>
      </c>
      <c r="K190" s="86">
        <v>684.74</v>
      </c>
      <c r="L190" s="86">
        <v>7384</v>
      </c>
      <c r="M190" s="89">
        <f t="shared" si="22"/>
        <v>0.633437161430119</v>
      </c>
      <c r="N190" s="89">
        <v>1.05912384882114</v>
      </c>
      <c r="O190" s="89">
        <f t="shared" si="23"/>
        <v>0.598076572570024</v>
      </c>
      <c r="P190" s="89">
        <f t="shared" si="24"/>
        <v>0.185763153956342</v>
      </c>
      <c r="Q190" s="89">
        <f t="shared" si="25"/>
        <v>0.0955230581745879</v>
      </c>
      <c r="R190" s="89">
        <f t="shared" si="26"/>
        <v>0.12520471212024</v>
      </c>
      <c r="S190" s="89">
        <f t="shared" si="27"/>
        <v>0.0109721420477626</v>
      </c>
      <c r="T190" s="89">
        <f t="shared" si="28"/>
        <v>0.0413550552669275</v>
      </c>
      <c r="U190" s="89">
        <f t="shared" si="29"/>
        <v>0.10189425523272</v>
      </c>
      <c r="V190" s="89">
        <f t="shared" si="30"/>
        <v>0.146396425288094</v>
      </c>
      <c r="W190" s="90">
        <v>1.37389618644068</v>
      </c>
      <c r="X190" s="89">
        <v>0.241977834340863</v>
      </c>
      <c r="Y190" s="89">
        <f t="shared" si="31"/>
        <v>31.4597548108097</v>
      </c>
      <c r="Z190" s="89">
        <v>65.7953548431396</v>
      </c>
      <c r="AA190" s="89">
        <v>161.276340484619</v>
      </c>
      <c r="AB190" s="89">
        <v>39.6505331993103</v>
      </c>
      <c r="AC190" s="89">
        <v>6.75587952136993</v>
      </c>
      <c r="AD190" s="89">
        <v>70.2414178848267</v>
      </c>
      <c r="AE190" s="89">
        <v>77.8958559036255</v>
      </c>
      <c r="AF190" s="89">
        <v>79.1069412231445</v>
      </c>
      <c r="AG190" s="89">
        <f t="shared" si="32"/>
        <v>67.7177680345534</v>
      </c>
    </row>
    <row r="191" spans="1:33">
      <c r="A191" s="83">
        <v>140000</v>
      </c>
      <c r="B191" s="84" t="s">
        <v>179</v>
      </c>
      <c r="C191" s="84">
        <v>2014</v>
      </c>
      <c r="D191" s="87">
        <v>3085.28</v>
      </c>
      <c r="E191" s="87">
        <v>507.28</v>
      </c>
      <c r="F191" s="87">
        <v>243.94</v>
      </c>
      <c r="G191" s="87">
        <v>450.72</v>
      </c>
      <c r="H191" s="86">
        <v>54.26</v>
      </c>
      <c r="I191" s="87">
        <v>95.26</v>
      </c>
      <c r="J191" s="87">
        <v>237.94</v>
      </c>
      <c r="K191" s="86">
        <v>625.18</v>
      </c>
      <c r="L191" s="86">
        <v>3648</v>
      </c>
      <c r="M191" s="89">
        <f t="shared" si="22"/>
        <v>0.845745614035088</v>
      </c>
      <c r="N191" s="89">
        <v>1.02242118850581</v>
      </c>
      <c r="O191" s="89">
        <f t="shared" si="23"/>
        <v>0.827198833067104</v>
      </c>
      <c r="P191" s="89">
        <f t="shared" si="24"/>
        <v>0.164419436809625</v>
      </c>
      <c r="Q191" s="89">
        <f t="shared" si="25"/>
        <v>0.0790657574028937</v>
      </c>
      <c r="R191" s="89">
        <f t="shared" si="26"/>
        <v>0.14608722709122</v>
      </c>
      <c r="S191" s="89">
        <f t="shared" si="27"/>
        <v>0.01758673442929</v>
      </c>
      <c r="T191" s="89">
        <f t="shared" si="28"/>
        <v>0.030875641756988</v>
      </c>
      <c r="U191" s="89">
        <f t="shared" si="29"/>
        <v>0.077121039257377</v>
      </c>
      <c r="V191" s="89">
        <f t="shared" si="30"/>
        <v>0.20263314836903</v>
      </c>
      <c r="W191" s="90">
        <v>1.37389618644068</v>
      </c>
      <c r="X191" s="89">
        <v>0.241977834340863</v>
      </c>
      <c r="Y191" s="89">
        <f t="shared" si="31"/>
        <v>51.7016971798894</v>
      </c>
      <c r="Z191" s="89">
        <v>43.175311088562</v>
      </c>
      <c r="AA191" s="89">
        <v>114.350891113281</v>
      </c>
      <c r="AB191" s="89">
        <v>53.1963300704956</v>
      </c>
      <c r="AC191" s="89">
        <v>20.0803923606873</v>
      </c>
      <c r="AD191" s="89">
        <v>47.0120811462402</v>
      </c>
      <c r="AE191" s="89">
        <v>99.573335647583</v>
      </c>
      <c r="AF191" s="89">
        <v>68.9849233627319</v>
      </c>
      <c r="AG191" s="89">
        <f t="shared" si="32"/>
        <v>62.8539760250281</v>
      </c>
    </row>
    <row r="192" spans="1:33">
      <c r="A192" s="83">
        <v>150000</v>
      </c>
      <c r="B192" s="84" t="s">
        <v>180</v>
      </c>
      <c r="C192" s="84">
        <v>2014</v>
      </c>
      <c r="D192" s="87">
        <v>3879.98</v>
      </c>
      <c r="E192" s="87">
        <v>477.77</v>
      </c>
      <c r="F192" s="87">
        <v>227.78</v>
      </c>
      <c r="G192" s="87">
        <v>531.76</v>
      </c>
      <c r="H192" s="86">
        <v>32.87</v>
      </c>
      <c r="I192" s="87">
        <v>142.75</v>
      </c>
      <c r="J192" s="87">
        <v>297.55</v>
      </c>
      <c r="K192" s="86">
        <v>848.59</v>
      </c>
      <c r="L192" s="86">
        <v>2505</v>
      </c>
      <c r="M192" s="89">
        <f t="shared" si="22"/>
        <v>1.54889421157685</v>
      </c>
      <c r="N192" s="89">
        <v>1.03893561946647</v>
      </c>
      <c r="O192" s="89">
        <f t="shared" si="23"/>
        <v>1.49084715410206</v>
      </c>
      <c r="P192" s="89">
        <f t="shared" si="24"/>
        <v>0.123137232666148</v>
      </c>
      <c r="Q192" s="89">
        <f t="shared" si="25"/>
        <v>0.0587064881777741</v>
      </c>
      <c r="R192" s="89">
        <f t="shared" si="26"/>
        <v>0.137052252846664</v>
      </c>
      <c r="S192" s="89">
        <f t="shared" si="27"/>
        <v>0.00847169315305749</v>
      </c>
      <c r="T192" s="89">
        <f t="shared" si="28"/>
        <v>0.0367914267599318</v>
      </c>
      <c r="U192" s="89">
        <f t="shared" si="29"/>
        <v>0.0766885396316476</v>
      </c>
      <c r="V192" s="89">
        <f t="shared" si="30"/>
        <v>0.218709890257166</v>
      </c>
      <c r="W192" s="90">
        <v>1.37389618644068</v>
      </c>
      <c r="X192" s="89">
        <v>0.241977834340863</v>
      </c>
      <c r="Y192" s="89">
        <f t="shared" si="31"/>
        <v>110.332102792081</v>
      </c>
      <c r="Z192" s="89">
        <v>-0.57551946491003</v>
      </c>
      <c r="AA192" s="89">
        <v>56.2995862960815</v>
      </c>
      <c r="AB192" s="89">
        <v>47.335638999939</v>
      </c>
      <c r="AC192" s="89">
        <v>1.7189459502697</v>
      </c>
      <c r="AD192" s="89">
        <v>60.1253890991211</v>
      </c>
      <c r="AE192" s="89">
        <v>99.9517822265625</v>
      </c>
      <c r="AF192" s="89">
        <v>66.0912799835205</v>
      </c>
      <c r="AG192" s="89">
        <f t="shared" si="32"/>
        <v>57.9473342090331</v>
      </c>
    </row>
    <row r="193" spans="1:33">
      <c r="A193" s="83">
        <v>210000</v>
      </c>
      <c r="B193" s="84" t="s">
        <v>181</v>
      </c>
      <c r="C193" s="84">
        <v>2014</v>
      </c>
      <c r="D193" s="87">
        <v>5080.49</v>
      </c>
      <c r="E193" s="87">
        <v>604.49</v>
      </c>
      <c r="F193" s="87">
        <v>273.61</v>
      </c>
      <c r="G193" s="87">
        <v>895.91</v>
      </c>
      <c r="H193" s="86">
        <v>108.82</v>
      </c>
      <c r="I193" s="87">
        <v>106.1</v>
      </c>
      <c r="J193" s="87">
        <v>436.29</v>
      </c>
      <c r="K193" s="86">
        <v>1111.53</v>
      </c>
      <c r="L193" s="86">
        <v>4391</v>
      </c>
      <c r="M193" s="89">
        <f t="shared" si="22"/>
        <v>1.15702345707128</v>
      </c>
      <c r="N193" s="89">
        <v>1.14761223713468</v>
      </c>
      <c r="O193" s="89">
        <f t="shared" si="23"/>
        <v>1.00820069674414</v>
      </c>
      <c r="P193" s="89">
        <f t="shared" si="24"/>
        <v>0.11898261781836</v>
      </c>
      <c r="Q193" s="89">
        <f t="shared" si="25"/>
        <v>0.0538550415412687</v>
      </c>
      <c r="R193" s="89">
        <f t="shared" si="26"/>
        <v>0.176343226736004</v>
      </c>
      <c r="S193" s="89">
        <f t="shared" si="27"/>
        <v>0.0214191938179191</v>
      </c>
      <c r="T193" s="89">
        <f t="shared" si="28"/>
        <v>0.0208838123881752</v>
      </c>
      <c r="U193" s="89">
        <f t="shared" si="29"/>
        <v>0.0858755749937506</v>
      </c>
      <c r="V193" s="89">
        <f t="shared" si="30"/>
        <v>0.218784014927694</v>
      </c>
      <c r="W193" s="90">
        <v>1.37389618644068</v>
      </c>
      <c r="X193" s="89">
        <v>0.241977834340863</v>
      </c>
      <c r="Y193" s="89">
        <f t="shared" si="31"/>
        <v>67.6924144733458</v>
      </c>
      <c r="Z193" s="89">
        <v>-4.97857511043549</v>
      </c>
      <c r="AA193" s="89">
        <v>42.4664402008057</v>
      </c>
      <c r="AB193" s="89">
        <v>72.8223943710327</v>
      </c>
      <c r="AC193" s="89">
        <v>27.8005433082581</v>
      </c>
      <c r="AD193" s="89">
        <v>24.8635506629944</v>
      </c>
      <c r="AE193" s="89">
        <v>91.9127941131592</v>
      </c>
      <c r="AF193" s="89">
        <v>66.077938079834</v>
      </c>
      <c r="AG193" s="89">
        <f t="shared" si="32"/>
        <v>47.5093847117525</v>
      </c>
    </row>
    <row r="194" spans="1:33">
      <c r="A194" s="83">
        <v>220000</v>
      </c>
      <c r="B194" s="84" t="s">
        <v>182</v>
      </c>
      <c r="C194" s="84">
        <v>2014</v>
      </c>
      <c r="D194" s="87">
        <v>2913.25</v>
      </c>
      <c r="E194" s="87">
        <v>407.1</v>
      </c>
      <c r="F194" s="87">
        <v>206.44</v>
      </c>
      <c r="G194" s="87">
        <v>390.2</v>
      </c>
      <c r="H194" s="86">
        <v>36.45</v>
      </c>
      <c r="I194" s="87">
        <v>140.3</v>
      </c>
      <c r="J194" s="87">
        <v>253.5</v>
      </c>
      <c r="K194" s="86">
        <v>290.77</v>
      </c>
      <c r="L194" s="86">
        <v>2752</v>
      </c>
      <c r="M194" s="89">
        <f t="shared" ref="M194:M257" si="33">D194/L194</f>
        <v>1.05859375</v>
      </c>
      <c r="N194" s="89">
        <v>1.13024207558811</v>
      </c>
      <c r="O194" s="89">
        <f t="shared" ref="O194:O257" si="34">M194/N194</f>
        <v>0.936607982364461</v>
      </c>
      <c r="P194" s="89">
        <f t="shared" ref="P194:P257" si="35">E194/D194</f>
        <v>0.139740839268858</v>
      </c>
      <c r="Q194" s="89">
        <f t="shared" ref="Q194:Q257" si="36">F194/D194</f>
        <v>0.0708624388569467</v>
      </c>
      <c r="R194" s="89">
        <f t="shared" ref="R194:R257" si="37">G194/D194</f>
        <v>0.133939758002231</v>
      </c>
      <c r="S194" s="89">
        <f t="shared" ref="S194:S257" si="38">H194/D194</f>
        <v>0.0125117995366</v>
      </c>
      <c r="T194" s="89">
        <f t="shared" ref="T194:T257" si="39">I194/D194</f>
        <v>0.0481592722903973</v>
      </c>
      <c r="U194" s="89">
        <f t="shared" ref="U194:U257" si="40">J194/D194</f>
        <v>0.0870162189993993</v>
      </c>
      <c r="V194" s="89">
        <f t="shared" ref="V194:V257" si="41">K194/D194</f>
        <v>0.099809491118167</v>
      </c>
      <c r="W194" s="90">
        <v>1.37389618644068</v>
      </c>
      <c r="X194" s="89">
        <v>0.241977834340863</v>
      </c>
      <c r="Y194" s="89">
        <f t="shared" ref="Y194:Y257" si="42">(O194-X194)/(W194-X194)*100</f>
        <v>61.3675135432686</v>
      </c>
      <c r="Z194" s="89">
        <v>17.0209622383118</v>
      </c>
      <c r="AA194" s="89">
        <v>90.9603977203369</v>
      </c>
      <c r="AB194" s="89">
        <v>45.3166675567627</v>
      </c>
      <c r="AC194" s="89">
        <v>9.85738337039948</v>
      </c>
      <c r="AD194" s="89">
        <v>85.3240776062012</v>
      </c>
      <c r="AE194" s="89">
        <v>90.9146881103516</v>
      </c>
      <c r="AF194" s="89">
        <v>87.4921035766602</v>
      </c>
      <c r="AG194" s="89">
        <f t="shared" ref="AG194:AG257" si="43">0.2*Y194+0.15*(Z194+AA194)+0.1*(AB194+AC194+AD194+AE194+AF194)</f>
        <v>60.3611987244885</v>
      </c>
    </row>
    <row r="195" spans="1:33">
      <c r="A195" s="83">
        <v>230000</v>
      </c>
      <c r="B195" s="84" t="s">
        <v>183</v>
      </c>
      <c r="C195" s="84">
        <v>2014</v>
      </c>
      <c r="D195" s="87">
        <v>3434.22</v>
      </c>
      <c r="E195" s="87">
        <v>505.94</v>
      </c>
      <c r="F195" s="87">
        <v>235.31</v>
      </c>
      <c r="G195" s="87">
        <v>602.68</v>
      </c>
      <c r="H195" s="86">
        <v>39.46</v>
      </c>
      <c r="I195" s="87">
        <v>111.57</v>
      </c>
      <c r="J195" s="87">
        <v>256.2</v>
      </c>
      <c r="K195" s="86">
        <v>370.09</v>
      </c>
      <c r="L195" s="86">
        <v>3833</v>
      </c>
      <c r="M195" s="89">
        <f t="shared" si="33"/>
        <v>0.895961387946778</v>
      </c>
      <c r="N195" s="89">
        <v>1.02266022163663</v>
      </c>
      <c r="O195" s="89">
        <f t="shared" si="34"/>
        <v>0.87610857349366</v>
      </c>
      <c r="P195" s="89">
        <f t="shared" si="35"/>
        <v>0.147323118495612</v>
      </c>
      <c r="Q195" s="89">
        <f t="shared" si="36"/>
        <v>0.068519197954703</v>
      </c>
      <c r="R195" s="89">
        <f t="shared" si="37"/>
        <v>0.175492542702564</v>
      </c>
      <c r="S195" s="89">
        <f t="shared" si="38"/>
        <v>0.0114902365020296</v>
      </c>
      <c r="T195" s="89">
        <f t="shared" si="39"/>
        <v>0.0324877264706396</v>
      </c>
      <c r="U195" s="89">
        <f t="shared" si="40"/>
        <v>0.0746020930516973</v>
      </c>
      <c r="V195" s="89">
        <f t="shared" si="41"/>
        <v>0.107765373214296</v>
      </c>
      <c r="W195" s="90">
        <v>1.37389618644068</v>
      </c>
      <c r="X195" s="89">
        <v>0.241977834340863</v>
      </c>
      <c r="Y195" s="89">
        <f t="shared" si="42"/>
        <v>56.0226572858743</v>
      </c>
      <c r="Z195" s="89">
        <v>25.0566530227661</v>
      </c>
      <c r="AA195" s="89">
        <v>84.2790126800537</v>
      </c>
      <c r="AB195" s="89">
        <v>72.2705841064453</v>
      </c>
      <c r="AC195" s="89">
        <v>7.79953479766846</v>
      </c>
      <c r="AD195" s="89">
        <v>50.5855274200439</v>
      </c>
      <c r="AE195" s="89">
        <v>101.777505874634</v>
      </c>
      <c r="AF195" s="89">
        <v>86.0601234436035</v>
      </c>
      <c r="AG195" s="89">
        <f t="shared" si="43"/>
        <v>59.4542088768374</v>
      </c>
    </row>
    <row r="196" spans="1:33">
      <c r="A196" s="83">
        <v>310000</v>
      </c>
      <c r="B196" s="84" t="s">
        <v>184</v>
      </c>
      <c r="C196" s="84">
        <v>2014</v>
      </c>
      <c r="D196" s="87">
        <v>4923.44</v>
      </c>
      <c r="E196" s="87">
        <v>695.63</v>
      </c>
      <c r="F196" s="87">
        <v>264.75</v>
      </c>
      <c r="G196" s="87">
        <v>498.13</v>
      </c>
      <c r="H196" s="86">
        <v>262.29</v>
      </c>
      <c r="I196" s="87">
        <v>77.32</v>
      </c>
      <c r="J196" s="87">
        <v>248.84</v>
      </c>
      <c r="K196" s="86">
        <v>417.89</v>
      </c>
      <c r="L196" s="86">
        <v>2426</v>
      </c>
      <c r="M196" s="89">
        <f t="shared" si="33"/>
        <v>2.02944765045342</v>
      </c>
      <c r="N196" s="89">
        <v>1.04710310154418</v>
      </c>
      <c r="O196" s="89">
        <f t="shared" si="34"/>
        <v>1.93815455943217</v>
      </c>
      <c r="P196" s="89">
        <f t="shared" si="35"/>
        <v>0.141289423655005</v>
      </c>
      <c r="Q196" s="89">
        <f t="shared" si="36"/>
        <v>0.0537733779633752</v>
      </c>
      <c r="R196" s="89">
        <f t="shared" si="37"/>
        <v>0.1011751945794</v>
      </c>
      <c r="S196" s="89">
        <f t="shared" si="38"/>
        <v>0.0532737273126107</v>
      </c>
      <c r="T196" s="89">
        <f t="shared" si="39"/>
        <v>0.0157044667955738</v>
      </c>
      <c r="U196" s="89">
        <f t="shared" si="40"/>
        <v>0.0505418975350568</v>
      </c>
      <c r="V196" s="89">
        <f t="shared" si="41"/>
        <v>0.0848776465235689</v>
      </c>
      <c r="W196" s="90">
        <v>1.37389618644068</v>
      </c>
      <c r="X196" s="89">
        <v>0.241977834340863</v>
      </c>
      <c r="Y196" s="89">
        <f t="shared" si="42"/>
        <v>149.849741542289</v>
      </c>
      <c r="Z196" s="89">
        <v>18.6621499061584</v>
      </c>
      <c r="AA196" s="89">
        <v>42.2335863113403</v>
      </c>
      <c r="AB196" s="89">
        <v>24.0633821487427</v>
      </c>
      <c r="AC196" s="89">
        <v>91.9686889648437</v>
      </c>
      <c r="AD196" s="89">
        <v>13.3826804161072</v>
      </c>
      <c r="AE196" s="89">
        <v>122.831058502197</v>
      </c>
      <c r="AF196" s="89">
        <v>90.1796722412109</v>
      </c>
      <c r="AG196" s="89">
        <f t="shared" si="43"/>
        <v>73.3468569683927</v>
      </c>
    </row>
    <row r="197" spans="1:33">
      <c r="A197" s="83">
        <v>320000</v>
      </c>
      <c r="B197" s="84" t="s">
        <v>185</v>
      </c>
      <c r="C197" s="84">
        <v>2014</v>
      </c>
      <c r="D197" s="87">
        <v>8472.45</v>
      </c>
      <c r="E197" s="87">
        <v>1504.86</v>
      </c>
      <c r="F197" s="87">
        <v>560.93</v>
      </c>
      <c r="G197" s="87">
        <v>709.59</v>
      </c>
      <c r="H197" s="86">
        <v>327.1</v>
      </c>
      <c r="I197" s="87">
        <v>237.78</v>
      </c>
      <c r="J197" s="87">
        <v>856.7</v>
      </c>
      <c r="K197" s="86">
        <v>627.26</v>
      </c>
      <c r="L197" s="86">
        <v>7960</v>
      </c>
      <c r="M197" s="89">
        <f t="shared" si="33"/>
        <v>1.06437814070352</v>
      </c>
      <c r="N197" s="89">
        <v>1.13907748990285</v>
      </c>
      <c r="O197" s="89">
        <f t="shared" si="34"/>
        <v>0.934421187442039</v>
      </c>
      <c r="P197" s="89">
        <f t="shared" si="35"/>
        <v>0.177618044367332</v>
      </c>
      <c r="Q197" s="89">
        <f t="shared" si="36"/>
        <v>0.0662063511735094</v>
      </c>
      <c r="R197" s="89">
        <f t="shared" si="37"/>
        <v>0.0837526335357541</v>
      </c>
      <c r="S197" s="89">
        <f t="shared" si="38"/>
        <v>0.0386074866183926</v>
      </c>
      <c r="T197" s="89">
        <f t="shared" si="39"/>
        <v>0.0280650815289556</v>
      </c>
      <c r="U197" s="89">
        <f t="shared" si="40"/>
        <v>0.101115969996872</v>
      </c>
      <c r="V197" s="89">
        <f t="shared" si="41"/>
        <v>0.0740352554455913</v>
      </c>
      <c r="W197" s="90">
        <v>1.37389618644068</v>
      </c>
      <c r="X197" s="89">
        <v>0.241977834340863</v>
      </c>
      <c r="Y197" s="89">
        <f t="shared" si="42"/>
        <v>61.1743198452986</v>
      </c>
      <c r="Z197" s="89">
        <v>57.1631765365601</v>
      </c>
      <c r="AA197" s="89">
        <v>77.6842880249023</v>
      </c>
      <c r="AB197" s="89">
        <v>12.7619433403015</v>
      </c>
      <c r="AC197" s="89">
        <v>62.424840927124</v>
      </c>
      <c r="AD197" s="89">
        <v>40.7820129394531</v>
      </c>
      <c r="AE197" s="89">
        <v>78.5768842697144</v>
      </c>
      <c r="AF197" s="89">
        <v>92.1311950683594</v>
      </c>
      <c r="AG197" s="89">
        <f t="shared" si="43"/>
        <v>61.1296713077743</v>
      </c>
    </row>
    <row r="198" spans="1:33">
      <c r="A198" s="83">
        <v>330000</v>
      </c>
      <c r="B198" s="84" t="s">
        <v>186</v>
      </c>
      <c r="C198" s="84">
        <v>2014</v>
      </c>
      <c r="D198" s="87">
        <v>5159.57</v>
      </c>
      <c r="E198" s="87">
        <v>1030.99</v>
      </c>
      <c r="F198" s="87">
        <v>433.8</v>
      </c>
      <c r="G198" s="87">
        <v>435.54</v>
      </c>
      <c r="H198" s="86">
        <v>207.96</v>
      </c>
      <c r="I198" s="87">
        <v>120.65</v>
      </c>
      <c r="J198" s="87">
        <v>527.74</v>
      </c>
      <c r="K198" s="86">
        <v>1403.62</v>
      </c>
      <c r="L198" s="86">
        <v>5508</v>
      </c>
      <c r="M198" s="89">
        <f t="shared" si="33"/>
        <v>0.936741103848947</v>
      </c>
      <c r="N198" s="89">
        <v>1.1207343535897</v>
      </c>
      <c r="O198" s="89">
        <f t="shared" si="34"/>
        <v>0.83582795588319</v>
      </c>
      <c r="P198" s="89">
        <f t="shared" si="35"/>
        <v>0.199820915308834</v>
      </c>
      <c r="Q198" s="89">
        <f t="shared" si="36"/>
        <v>0.0840767738396804</v>
      </c>
      <c r="R198" s="89">
        <f t="shared" si="37"/>
        <v>0.0844140112451232</v>
      </c>
      <c r="S198" s="89">
        <f t="shared" si="38"/>
        <v>0.0403056843884277</v>
      </c>
      <c r="T198" s="89">
        <f t="shared" si="39"/>
        <v>0.0233837315900356</v>
      </c>
      <c r="U198" s="89">
        <f t="shared" si="40"/>
        <v>0.10228371744157</v>
      </c>
      <c r="V198" s="89">
        <f t="shared" si="41"/>
        <v>0.272042050015796</v>
      </c>
      <c r="W198" s="90">
        <v>1.37389618644068</v>
      </c>
      <c r="X198" s="89">
        <v>0.241977834340863</v>
      </c>
      <c r="Y198" s="89">
        <f t="shared" si="42"/>
        <v>52.4640421670589</v>
      </c>
      <c r="Z198" s="89">
        <v>80.6937503814697</v>
      </c>
      <c r="AA198" s="89">
        <v>128.639030456543</v>
      </c>
      <c r="AB198" s="89">
        <v>13.1909573078156</v>
      </c>
      <c r="AC198" s="89">
        <v>65.8457088470459</v>
      </c>
      <c r="AD198" s="89">
        <v>30.4050302505493</v>
      </c>
      <c r="AE198" s="89">
        <v>77.5550603866577</v>
      </c>
      <c r="AF198" s="89">
        <v>56.4920520782471</v>
      </c>
      <c r="AG198" s="89">
        <f t="shared" si="43"/>
        <v>66.2416064461453</v>
      </c>
    </row>
    <row r="199" spans="1:33">
      <c r="A199" s="83">
        <v>340000</v>
      </c>
      <c r="B199" s="84" t="s">
        <v>187</v>
      </c>
      <c r="C199" s="84">
        <v>2014</v>
      </c>
      <c r="D199" s="87">
        <v>4664.1</v>
      </c>
      <c r="E199" s="87">
        <v>743.07</v>
      </c>
      <c r="F199" s="87">
        <v>425</v>
      </c>
      <c r="G199" s="87">
        <v>575.82</v>
      </c>
      <c r="H199" s="86">
        <v>129.59</v>
      </c>
      <c r="I199" s="87">
        <v>104.76</v>
      </c>
      <c r="J199" s="87">
        <v>408.15</v>
      </c>
      <c r="K199" s="86">
        <v>1167.55</v>
      </c>
      <c r="L199" s="86">
        <v>6083</v>
      </c>
      <c r="M199" s="89">
        <f t="shared" si="33"/>
        <v>0.766743383199079</v>
      </c>
      <c r="N199" s="89">
        <v>1.18681643641737</v>
      </c>
      <c r="O199" s="89">
        <f t="shared" si="34"/>
        <v>0.646050526156884</v>
      </c>
      <c r="P199" s="89">
        <f t="shared" si="35"/>
        <v>0.159316910014794</v>
      </c>
      <c r="Q199" s="89">
        <f t="shared" si="36"/>
        <v>0.0911215454214103</v>
      </c>
      <c r="R199" s="89">
        <f t="shared" si="37"/>
        <v>0.123457901846015</v>
      </c>
      <c r="S199" s="89">
        <f t="shared" si="38"/>
        <v>0.0277845672262602</v>
      </c>
      <c r="T199" s="89">
        <f t="shared" si="39"/>
        <v>0.0224609249372869</v>
      </c>
      <c r="U199" s="89">
        <f t="shared" si="40"/>
        <v>0.0875088441499968</v>
      </c>
      <c r="V199" s="89">
        <f t="shared" si="41"/>
        <v>0.250326965545336</v>
      </c>
      <c r="W199" s="90">
        <v>1.37389618644068</v>
      </c>
      <c r="X199" s="89">
        <v>0.241977834340863</v>
      </c>
      <c r="Y199" s="89">
        <f t="shared" si="42"/>
        <v>35.698042271903</v>
      </c>
      <c r="Z199" s="89">
        <v>37.7676582336426</v>
      </c>
      <c r="AA199" s="89">
        <v>148.726110458374</v>
      </c>
      <c r="AB199" s="89">
        <v>38.5174345970154</v>
      </c>
      <c r="AC199" s="89">
        <v>40.623025894165</v>
      </c>
      <c r="AD199" s="89">
        <v>28.3594799041748</v>
      </c>
      <c r="AE199" s="89">
        <v>90.4836177825928</v>
      </c>
      <c r="AF199" s="89">
        <v>60.4005384445191</v>
      </c>
      <c r="AG199" s="89">
        <f t="shared" si="43"/>
        <v>60.9520834204298</v>
      </c>
    </row>
    <row r="200" spans="1:33">
      <c r="A200" s="83">
        <v>350000</v>
      </c>
      <c r="B200" s="84" t="s">
        <v>188</v>
      </c>
      <c r="C200" s="84">
        <v>2014</v>
      </c>
      <c r="D200" s="87">
        <v>3306.7</v>
      </c>
      <c r="E200" s="87">
        <v>634.6</v>
      </c>
      <c r="F200" s="87">
        <v>292.14</v>
      </c>
      <c r="G200" s="87">
        <v>258.71</v>
      </c>
      <c r="H200" s="86">
        <v>67.4</v>
      </c>
      <c r="I200" s="87">
        <v>61.8</v>
      </c>
      <c r="J200" s="87">
        <v>293.4</v>
      </c>
      <c r="K200" s="86">
        <v>1334.62</v>
      </c>
      <c r="L200" s="86">
        <v>3806</v>
      </c>
      <c r="M200" s="89">
        <f t="shared" si="33"/>
        <v>0.868812401471361</v>
      </c>
      <c r="N200" s="89">
        <v>1.13862816917734</v>
      </c>
      <c r="O200" s="89">
        <f t="shared" si="34"/>
        <v>0.763034346936172</v>
      </c>
      <c r="P200" s="89">
        <f t="shared" si="35"/>
        <v>0.191913387969879</v>
      </c>
      <c r="Q200" s="89">
        <f t="shared" si="36"/>
        <v>0.0883478997187528</v>
      </c>
      <c r="R200" s="89">
        <f t="shared" si="37"/>
        <v>0.0782381225995706</v>
      </c>
      <c r="S200" s="89">
        <f t="shared" si="38"/>
        <v>0.0203828590437596</v>
      </c>
      <c r="T200" s="89">
        <f t="shared" si="39"/>
        <v>0.0186893277285511</v>
      </c>
      <c r="U200" s="89">
        <f t="shared" si="40"/>
        <v>0.0887289442646747</v>
      </c>
      <c r="V200" s="89">
        <f t="shared" si="41"/>
        <v>0.40361085069707</v>
      </c>
      <c r="W200" s="90">
        <v>1.37389618644068</v>
      </c>
      <c r="X200" s="89">
        <v>0.241977834340863</v>
      </c>
      <c r="Y200" s="89">
        <f t="shared" si="42"/>
        <v>46.0330474922241</v>
      </c>
      <c r="Z200" s="89">
        <v>72.3133659362793</v>
      </c>
      <c r="AA200" s="89">
        <v>140.817489624023</v>
      </c>
      <c r="AB200" s="89">
        <v>9.1848623752594</v>
      </c>
      <c r="AC200" s="89">
        <v>25.7129383087158</v>
      </c>
      <c r="AD200" s="89">
        <v>19.9991142749786</v>
      </c>
      <c r="AE200" s="89">
        <v>89.4159889221191</v>
      </c>
      <c r="AF200" s="89">
        <v>32.8110527992249</v>
      </c>
      <c r="AG200" s="89">
        <f t="shared" si="43"/>
        <v>58.8886335005199</v>
      </c>
    </row>
    <row r="201" spans="1:33">
      <c r="A201" s="83">
        <v>360000</v>
      </c>
      <c r="B201" s="84" t="s">
        <v>189</v>
      </c>
      <c r="C201" s="84">
        <v>2014</v>
      </c>
      <c r="D201" s="87">
        <v>3882.7</v>
      </c>
      <c r="E201" s="87">
        <v>711.72</v>
      </c>
      <c r="F201" s="87">
        <v>338.45</v>
      </c>
      <c r="G201" s="87">
        <v>422.35</v>
      </c>
      <c r="H201" s="86">
        <v>58.37</v>
      </c>
      <c r="I201" s="87">
        <v>68.13</v>
      </c>
      <c r="J201" s="87">
        <v>361.36</v>
      </c>
      <c r="K201" s="86">
        <v>550.66</v>
      </c>
      <c r="L201" s="86">
        <v>4542</v>
      </c>
      <c r="M201" s="89">
        <f t="shared" si="33"/>
        <v>0.85484368119771</v>
      </c>
      <c r="N201" s="89">
        <v>1.15922852241868</v>
      </c>
      <c r="O201" s="89">
        <f t="shared" si="34"/>
        <v>0.737424644637035</v>
      </c>
      <c r="P201" s="89">
        <f t="shared" si="35"/>
        <v>0.183305431787158</v>
      </c>
      <c r="Q201" s="89">
        <f t="shared" si="36"/>
        <v>0.0871687227959925</v>
      </c>
      <c r="R201" s="89">
        <f t="shared" si="37"/>
        <v>0.108777397172071</v>
      </c>
      <c r="S201" s="89">
        <f t="shared" si="38"/>
        <v>0.0150333530790429</v>
      </c>
      <c r="T201" s="89">
        <f t="shared" si="39"/>
        <v>0.0175470677621243</v>
      </c>
      <c r="U201" s="89">
        <f t="shared" si="40"/>
        <v>0.0930692559301517</v>
      </c>
      <c r="V201" s="89">
        <f t="shared" si="41"/>
        <v>0.141823988461638</v>
      </c>
      <c r="W201" s="90">
        <v>1.37389618644068</v>
      </c>
      <c r="X201" s="89">
        <v>0.241977834340863</v>
      </c>
      <c r="Y201" s="89">
        <f t="shared" si="42"/>
        <v>43.7705431117952</v>
      </c>
      <c r="Z201" s="89">
        <v>63.1906652450562</v>
      </c>
      <c r="AA201" s="89">
        <v>137.455244064331</v>
      </c>
      <c r="AB201" s="89">
        <v>28.9946794509888</v>
      </c>
      <c r="AC201" s="89">
        <v>14.9368298053741</v>
      </c>
      <c r="AD201" s="89">
        <v>17.4671077728271</v>
      </c>
      <c r="AE201" s="89">
        <v>85.6180572509766</v>
      </c>
      <c r="AF201" s="89">
        <v>79.9299335479736</v>
      </c>
      <c r="AG201" s="89">
        <f t="shared" si="43"/>
        <v>61.5456558015811</v>
      </c>
    </row>
    <row r="202" spans="1:33">
      <c r="A202" s="83">
        <v>370000</v>
      </c>
      <c r="B202" s="84" t="s">
        <v>190</v>
      </c>
      <c r="C202" s="84">
        <v>2014</v>
      </c>
      <c r="D202" s="87">
        <v>7177.31</v>
      </c>
      <c r="E202" s="87">
        <v>1461.05</v>
      </c>
      <c r="F202" s="87">
        <v>605.67</v>
      </c>
      <c r="G202" s="87">
        <v>763.53</v>
      </c>
      <c r="H202" s="86">
        <v>147.06</v>
      </c>
      <c r="I202" s="87">
        <v>166.67</v>
      </c>
      <c r="J202" s="87">
        <v>725.33</v>
      </c>
      <c r="K202" s="86">
        <v>818.79</v>
      </c>
      <c r="L202" s="86">
        <v>9789</v>
      </c>
      <c r="M202" s="89">
        <f t="shared" si="33"/>
        <v>0.733201552763306</v>
      </c>
      <c r="N202" s="89">
        <v>1.05101336822407</v>
      </c>
      <c r="O202" s="89">
        <f t="shared" si="34"/>
        <v>0.697613917130492</v>
      </c>
      <c r="P202" s="89">
        <f t="shared" si="35"/>
        <v>0.20356512398099</v>
      </c>
      <c r="Q202" s="89">
        <f t="shared" si="36"/>
        <v>0.0843867688590851</v>
      </c>
      <c r="R202" s="89">
        <f t="shared" si="37"/>
        <v>0.106381081491534</v>
      </c>
      <c r="S202" s="89">
        <f t="shared" si="38"/>
        <v>0.0204895706051432</v>
      </c>
      <c r="T202" s="89">
        <f t="shared" si="39"/>
        <v>0.0232217920084266</v>
      </c>
      <c r="U202" s="89">
        <f t="shared" si="40"/>
        <v>0.101058753209768</v>
      </c>
      <c r="V202" s="89">
        <f t="shared" si="41"/>
        <v>0.11408034486458</v>
      </c>
      <c r="W202" s="90">
        <v>1.37389618644068</v>
      </c>
      <c r="X202" s="89">
        <v>0.241977834340863</v>
      </c>
      <c r="Y202" s="89">
        <f t="shared" si="42"/>
        <v>40.2534407136681</v>
      </c>
      <c r="Z202" s="89">
        <v>84.661865234375</v>
      </c>
      <c r="AA202" s="89">
        <v>129.522933959961</v>
      </c>
      <c r="AB202" s="89">
        <v>27.4402666091919</v>
      </c>
      <c r="AC202" s="89">
        <v>25.9278988838196</v>
      </c>
      <c r="AD202" s="89">
        <v>30.0460648536682</v>
      </c>
      <c r="AE202" s="89">
        <v>78.6269521713257</v>
      </c>
      <c r="AF202" s="89">
        <v>84.9234962463379</v>
      </c>
      <c r="AG202" s="89">
        <f t="shared" si="43"/>
        <v>64.8748758983184</v>
      </c>
    </row>
    <row r="203" spans="1:33">
      <c r="A203" s="83">
        <v>410000</v>
      </c>
      <c r="B203" s="84" t="s">
        <v>191</v>
      </c>
      <c r="C203" s="84">
        <v>2014</v>
      </c>
      <c r="D203" s="87">
        <v>6028.69</v>
      </c>
      <c r="E203" s="87">
        <v>1201.38</v>
      </c>
      <c r="F203" s="87">
        <v>602.95</v>
      </c>
      <c r="G203" s="87">
        <v>790.87</v>
      </c>
      <c r="H203" s="86">
        <v>81.25</v>
      </c>
      <c r="I203" s="87">
        <v>119.95</v>
      </c>
      <c r="J203" s="87">
        <v>700.71</v>
      </c>
      <c r="K203" s="86">
        <v>861.17</v>
      </c>
      <c r="L203" s="86">
        <v>9436</v>
      </c>
      <c r="M203" s="89">
        <f t="shared" si="33"/>
        <v>0.638903136922425</v>
      </c>
      <c r="N203" s="89">
        <v>1.06273703346759</v>
      </c>
      <c r="O203" s="89">
        <f t="shared" si="34"/>
        <v>0.601186480570604</v>
      </c>
      <c r="P203" s="89">
        <f t="shared" si="35"/>
        <v>0.199277123222458</v>
      </c>
      <c r="Q203" s="89">
        <f t="shared" si="36"/>
        <v>0.1000134357547</v>
      </c>
      <c r="R203" s="89">
        <f t="shared" si="37"/>
        <v>0.131184386657798</v>
      </c>
      <c r="S203" s="89">
        <f t="shared" si="38"/>
        <v>0.0134772230783139</v>
      </c>
      <c r="T203" s="89">
        <f t="shared" si="39"/>
        <v>0.0198965281014615</v>
      </c>
      <c r="U203" s="89">
        <f t="shared" si="40"/>
        <v>0.116229230562527</v>
      </c>
      <c r="V203" s="89">
        <f t="shared" si="41"/>
        <v>0.142845294748942</v>
      </c>
      <c r="W203" s="90">
        <v>1.37389618644068</v>
      </c>
      <c r="X203" s="89">
        <v>0.241977834340863</v>
      </c>
      <c r="Y203" s="89">
        <f t="shared" si="42"/>
        <v>31.734501482671</v>
      </c>
      <c r="Z203" s="89">
        <v>80.1174449920654</v>
      </c>
      <c r="AA203" s="89">
        <v>174.07995223999</v>
      </c>
      <c r="AB203" s="89">
        <v>43.5293483734131</v>
      </c>
      <c r="AC203" s="89">
        <v>11.8021440505981</v>
      </c>
      <c r="AD203" s="89">
        <v>22.6750731468201</v>
      </c>
      <c r="AE203" s="89">
        <v>65.3522253036499</v>
      </c>
      <c r="AF203" s="89">
        <v>79.7461080551147</v>
      </c>
      <c r="AG203" s="89">
        <f t="shared" si="43"/>
        <v>66.7869997743021</v>
      </c>
    </row>
    <row r="204" spans="1:33">
      <c r="A204" s="83">
        <v>420000</v>
      </c>
      <c r="B204" s="84" t="s">
        <v>192</v>
      </c>
      <c r="C204" s="84">
        <v>2014</v>
      </c>
      <c r="D204" s="87">
        <v>4934.15</v>
      </c>
      <c r="E204" s="87">
        <v>773.35</v>
      </c>
      <c r="F204" s="87">
        <v>401.32</v>
      </c>
      <c r="G204" s="87">
        <v>717.63</v>
      </c>
      <c r="H204" s="86">
        <v>134.46</v>
      </c>
      <c r="I204" s="87">
        <v>103.78</v>
      </c>
      <c r="J204" s="87">
        <v>598.45</v>
      </c>
      <c r="K204" s="86">
        <v>909.13</v>
      </c>
      <c r="L204" s="86">
        <v>5816</v>
      </c>
      <c r="M204" s="89">
        <f t="shared" si="33"/>
        <v>0.848375171939477</v>
      </c>
      <c r="N204" s="89">
        <v>1.21245209697045</v>
      </c>
      <c r="O204" s="89">
        <f t="shared" si="34"/>
        <v>0.699718507691404</v>
      </c>
      <c r="P204" s="89">
        <f t="shared" si="35"/>
        <v>0.156734189272722</v>
      </c>
      <c r="Q204" s="89">
        <f t="shared" si="36"/>
        <v>0.0813351843782617</v>
      </c>
      <c r="R204" s="89">
        <f t="shared" si="37"/>
        <v>0.145441464081959</v>
      </c>
      <c r="S204" s="89">
        <f t="shared" si="38"/>
        <v>0.0272508942776365</v>
      </c>
      <c r="T204" s="89">
        <f t="shared" si="39"/>
        <v>0.021033004671524</v>
      </c>
      <c r="U204" s="89">
        <f t="shared" si="40"/>
        <v>0.121287354458215</v>
      </c>
      <c r="V204" s="89">
        <f t="shared" si="41"/>
        <v>0.184252606831977</v>
      </c>
      <c r="W204" s="90">
        <v>1.37389618644068</v>
      </c>
      <c r="X204" s="89">
        <v>0.241977834340863</v>
      </c>
      <c r="Y204" s="89">
        <f t="shared" si="42"/>
        <v>40.4393720184312</v>
      </c>
      <c r="Z204" s="89">
        <v>35.0304937362671</v>
      </c>
      <c r="AA204" s="89">
        <v>120.82181930542</v>
      </c>
      <c r="AB204" s="89">
        <v>52.7774429321289</v>
      </c>
      <c r="AC204" s="89">
        <v>39.5479869842529</v>
      </c>
      <c r="AD204" s="89">
        <v>25.1942586898804</v>
      </c>
      <c r="AE204" s="89">
        <v>60.9261798858643</v>
      </c>
      <c r="AF204" s="89">
        <v>72.2932291030884</v>
      </c>
      <c r="AG204" s="89">
        <f t="shared" si="43"/>
        <v>56.5396311194608</v>
      </c>
    </row>
    <row r="205" spans="1:33">
      <c r="A205" s="83">
        <v>430000</v>
      </c>
      <c r="B205" s="84" t="s">
        <v>193</v>
      </c>
      <c r="C205" s="84">
        <v>2014</v>
      </c>
      <c r="D205" s="87">
        <v>5017.38</v>
      </c>
      <c r="E205" s="87">
        <v>833.27</v>
      </c>
      <c r="F205" s="87">
        <v>422.4</v>
      </c>
      <c r="G205" s="87">
        <v>661.97</v>
      </c>
      <c r="H205" s="86">
        <v>59.38</v>
      </c>
      <c r="I205" s="87">
        <v>137.49</v>
      </c>
      <c r="J205" s="87">
        <v>627.24</v>
      </c>
      <c r="K205" s="86">
        <v>1149.84</v>
      </c>
      <c r="L205" s="86">
        <v>6737</v>
      </c>
      <c r="M205" s="89">
        <f t="shared" si="33"/>
        <v>0.744749888674484</v>
      </c>
      <c r="N205" s="89">
        <v>1.18643215048707</v>
      </c>
      <c r="O205" s="89">
        <f t="shared" si="34"/>
        <v>0.62772227503169</v>
      </c>
      <c r="P205" s="89">
        <f t="shared" si="35"/>
        <v>0.166076717330559</v>
      </c>
      <c r="Q205" s="89">
        <f t="shared" si="36"/>
        <v>0.0841873647202325</v>
      </c>
      <c r="R205" s="89">
        <f t="shared" si="37"/>
        <v>0.131935392575408</v>
      </c>
      <c r="S205" s="89">
        <f t="shared" si="38"/>
        <v>0.0118348620196198</v>
      </c>
      <c r="T205" s="89">
        <f t="shared" si="39"/>
        <v>0.0274027480477859</v>
      </c>
      <c r="U205" s="89">
        <f t="shared" si="40"/>
        <v>0.12501345323655</v>
      </c>
      <c r="V205" s="89">
        <f t="shared" si="41"/>
        <v>0.22917140021286</v>
      </c>
      <c r="W205" s="90">
        <v>1.37389618644068</v>
      </c>
      <c r="X205" s="89">
        <v>0.241977834340863</v>
      </c>
      <c r="Y205" s="89">
        <f t="shared" si="42"/>
        <v>34.0788220259204</v>
      </c>
      <c r="Z205" s="89">
        <v>44.9316930770874</v>
      </c>
      <c r="AA205" s="89">
        <v>128.954362869263</v>
      </c>
      <c r="AB205" s="89">
        <v>44.0165042877197</v>
      </c>
      <c r="AC205" s="89">
        <v>8.49375247955322</v>
      </c>
      <c r="AD205" s="89">
        <v>39.3138408660889</v>
      </c>
      <c r="AE205" s="89">
        <v>57.6657056808472</v>
      </c>
      <c r="AF205" s="89">
        <v>64.2083168029785</v>
      </c>
      <c r="AG205" s="89">
        <f t="shared" si="43"/>
        <v>54.2684848088554</v>
      </c>
    </row>
    <row r="206" spans="1:33">
      <c r="A206" s="83">
        <v>440000</v>
      </c>
      <c r="B206" s="84" t="s">
        <v>194</v>
      </c>
      <c r="C206" s="84">
        <v>2014</v>
      </c>
      <c r="D206" s="87">
        <v>9152.64</v>
      </c>
      <c r="E206" s="87">
        <v>1808.97</v>
      </c>
      <c r="F206" s="87">
        <v>777.55</v>
      </c>
      <c r="G206" s="87">
        <v>797.01</v>
      </c>
      <c r="H206" s="86">
        <v>274.33</v>
      </c>
      <c r="I206" s="87">
        <v>259.04</v>
      </c>
      <c r="J206" s="87">
        <v>959.44</v>
      </c>
      <c r="K206" s="86">
        <v>1366.49</v>
      </c>
      <c r="L206" s="86">
        <v>10724</v>
      </c>
      <c r="M206" s="89">
        <f t="shared" si="33"/>
        <v>0.853472584856397</v>
      </c>
      <c r="N206" s="89">
        <v>1.07359977016171</v>
      </c>
      <c r="O206" s="89">
        <f t="shared" si="34"/>
        <v>0.794963457125036</v>
      </c>
      <c r="P206" s="89">
        <f t="shared" si="35"/>
        <v>0.197644614013006</v>
      </c>
      <c r="Q206" s="89">
        <f t="shared" si="36"/>
        <v>0.0849536308649745</v>
      </c>
      <c r="R206" s="89">
        <f t="shared" si="37"/>
        <v>0.0870797933710929</v>
      </c>
      <c r="S206" s="89">
        <f t="shared" si="38"/>
        <v>0.0299727728830152</v>
      </c>
      <c r="T206" s="89">
        <f t="shared" si="39"/>
        <v>0.0283022166282078</v>
      </c>
      <c r="U206" s="89">
        <f t="shared" si="40"/>
        <v>0.104826585553458</v>
      </c>
      <c r="V206" s="89">
        <f t="shared" si="41"/>
        <v>0.149300092650864</v>
      </c>
      <c r="W206" s="90">
        <v>1.37389618644068</v>
      </c>
      <c r="X206" s="89">
        <v>0.241977834340863</v>
      </c>
      <c r="Y206" s="89">
        <f t="shared" si="42"/>
        <v>48.8538437210008</v>
      </c>
      <c r="Z206" s="89">
        <v>78.3873128890991</v>
      </c>
      <c r="AA206" s="89">
        <v>131.139259338379</v>
      </c>
      <c r="AB206" s="89">
        <v>14.9201607704163</v>
      </c>
      <c r="AC206" s="89">
        <v>45.0309705734253</v>
      </c>
      <c r="AD206" s="89">
        <v>41.3076591491699</v>
      </c>
      <c r="AE206" s="89">
        <v>75.3299570083618</v>
      </c>
      <c r="AF206" s="89">
        <v>78.5843133926392</v>
      </c>
      <c r="AG206" s="89">
        <f t="shared" si="43"/>
        <v>66.7170606677231</v>
      </c>
    </row>
    <row r="207" spans="1:33">
      <c r="A207" s="83">
        <v>450000</v>
      </c>
      <c r="B207" s="84" t="s">
        <v>195</v>
      </c>
      <c r="C207" s="84">
        <v>2014</v>
      </c>
      <c r="D207" s="87">
        <v>3479.79</v>
      </c>
      <c r="E207" s="87">
        <v>660.53</v>
      </c>
      <c r="F207" s="87">
        <v>355.33</v>
      </c>
      <c r="G207" s="87">
        <v>387.18</v>
      </c>
      <c r="H207" s="86">
        <v>59.93</v>
      </c>
      <c r="I207" s="87">
        <v>84</v>
      </c>
      <c r="J207" s="87">
        <v>405.99</v>
      </c>
      <c r="K207" s="86">
        <v>929.43</v>
      </c>
      <c r="L207" s="86">
        <v>4754</v>
      </c>
      <c r="M207" s="89">
        <f t="shared" si="33"/>
        <v>0.73197097181321</v>
      </c>
      <c r="N207" s="89">
        <v>1.14834935602942</v>
      </c>
      <c r="O207" s="89">
        <f t="shared" si="34"/>
        <v>0.637411400955632</v>
      </c>
      <c r="P207" s="89">
        <f t="shared" si="35"/>
        <v>0.189818925854721</v>
      </c>
      <c r="Q207" s="89">
        <f t="shared" si="36"/>
        <v>0.10211248379931</v>
      </c>
      <c r="R207" s="89">
        <f t="shared" si="37"/>
        <v>0.111265334977111</v>
      </c>
      <c r="S207" s="89">
        <f t="shared" si="38"/>
        <v>0.0172223036447602</v>
      </c>
      <c r="T207" s="89">
        <f t="shared" si="39"/>
        <v>0.0241393877216729</v>
      </c>
      <c r="U207" s="89">
        <f t="shared" si="40"/>
        <v>0.116670833584785</v>
      </c>
      <c r="V207" s="89">
        <f t="shared" si="41"/>
        <v>0.26709370393041</v>
      </c>
      <c r="W207" s="90">
        <v>1.37389618644068</v>
      </c>
      <c r="X207" s="89">
        <v>0.241977834340863</v>
      </c>
      <c r="Y207" s="89">
        <f t="shared" si="42"/>
        <v>34.9348136180672</v>
      </c>
      <c r="Z207" s="89">
        <v>70.0936555862427</v>
      </c>
      <c r="AA207" s="89">
        <v>180.065078735352</v>
      </c>
      <c r="AB207" s="89">
        <v>30.6085205078125</v>
      </c>
      <c r="AC207" s="89">
        <v>19.3462777137756</v>
      </c>
      <c r="AD207" s="89">
        <v>32.080066204071</v>
      </c>
      <c r="AE207" s="89">
        <v>64.9658060073853</v>
      </c>
      <c r="AF207" s="89">
        <v>57.3827028274536</v>
      </c>
      <c r="AG207" s="89">
        <f t="shared" si="43"/>
        <v>64.9491101979024</v>
      </c>
    </row>
    <row r="208" spans="1:33">
      <c r="A208" s="83">
        <v>460000</v>
      </c>
      <c r="B208" s="84" t="s">
        <v>196</v>
      </c>
      <c r="C208" s="84">
        <v>2014</v>
      </c>
      <c r="D208" s="87">
        <v>1099.74</v>
      </c>
      <c r="E208" s="87">
        <v>175.95</v>
      </c>
      <c r="F208" s="87">
        <v>88.46</v>
      </c>
      <c r="G208" s="87">
        <v>142.52</v>
      </c>
      <c r="H208" s="86">
        <v>13.53</v>
      </c>
      <c r="I208" s="87">
        <v>23.28</v>
      </c>
      <c r="J208" s="87">
        <v>111.4</v>
      </c>
      <c r="K208" s="86">
        <v>173.55</v>
      </c>
      <c r="L208" s="86">
        <v>903</v>
      </c>
      <c r="M208" s="89">
        <f t="shared" si="33"/>
        <v>1.21787375415282</v>
      </c>
      <c r="N208" s="89">
        <v>1.23367195537984</v>
      </c>
      <c r="O208" s="89">
        <f t="shared" si="34"/>
        <v>0.987194163603928</v>
      </c>
      <c r="P208" s="89">
        <f t="shared" si="35"/>
        <v>0.159992361830978</v>
      </c>
      <c r="Q208" s="89">
        <f t="shared" si="36"/>
        <v>0.0804371942459127</v>
      </c>
      <c r="R208" s="89">
        <f t="shared" si="37"/>
        <v>0.12959426773601</v>
      </c>
      <c r="S208" s="89">
        <f t="shared" si="38"/>
        <v>0.0123029079600633</v>
      </c>
      <c r="T208" s="89">
        <f t="shared" si="39"/>
        <v>0.0211686398603306</v>
      </c>
      <c r="U208" s="89">
        <f t="shared" si="40"/>
        <v>0.101296670122029</v>
      </c>
      <c r="V208" s="89">
        <f t="shared" si="41"/>
        <v>0.157810027824759</v>
      </c>
      <c r="W208" s="90">
        <v>1.37389618644068</v>
      </c>
      <c r="X208" s="89">
        <v>0.241977834340863</v>
      </c>
      <c r="Y208" s="89">
        <f t="shared" si="42"/>
        <v>65.8365798098969</v>
      </c>
      <c r="Z208" s="89">
        <v>38.4835004806519</v>
      </c>
      <c r="AA208" s="89">
        <v>118.261337280273</v>
      </c>
      <c r="AB208" s="89">
        <v>42.4978923797607</v>
      </c>
      <c r="AC208" s="89">
        <v>9.43659007549286</v>
      </c>
      <c r="AD208" s="89">
        <v>25.4949164390564</v>
      </c>
      <c r="AE208" s="89">
        <v>78.4187650680542</v>
      </c>
      <c r="AF208" s="89">
        <v>77.0526123046875</v>
      </c>
      <c r="AG208" s="89">
        <f t="shared" si="43"/>
        <v>59.9691192528233</v>
      </c>
    </row>
    <row r="209" spans="1:33">
      <c r="A209" s="83">
        <v>500000</v>
      </c>
      <c r="B209" s="84" t="s">
        <v>197</v>
      </c>
      <c r="C209" s="84">
        <v>2014</v>
      </c>
      <c r="D209" s="87">
        <v>3304.39</v>
      </c>
      <c r="E209" s="87">
        <v>469.98</v>
      </c>
      <c r="F209" s="87">
        <v>246.34</v>
      </c>
      <c r="G209" s="87">
        <v>502.94</v>
      </c>
      <c r="H209" s="86">
        <v>38.16</v>
      </c>
      <c r="I209" s="87">
        <v>105.51</v>
      </c>
      <c r="J209" s="87">
        <v>288.27</v>
      </c>
      <c r="K209" s="86">
        <v>773.66</v>
      </c>
      <c r="L209" s="86">
        <v>2991</v>
      </c>
      <c r="M209" s="89">
        <f t="shared" si="33"/>
        <v>1.10477766633233</v>
      </c>
      <c r="N209" s="89">
        <v>1.11103095561753</v>
      </c>
      <c r="O209" s="89">
        <f t="shared" si="34"/>
        <v>0.994371633613283</v>
      </c>
      <c r="P209" s="89">
        <f t="shared" si="35"/>
        <v>0.14222897418283</v>
      </c>
      <c r="Q209" s="89">
        <f t="shared" si="36"/>
        <v>0.0745493116732589</v>
      </c>
      <c r="R209" s="89">
        <f t="shared" si="37"/>
        <v>0.152203583717418</v>
      </c>
      <c r="S209" s="89">
        <f t="shared" si="38"/>
        <v>0.0115482736601914</v>
      </c>
      <c r="T209" s="89">
        <f t="shared" si="39"/>
        <v>0.0319302503639098</v>
      </c>
      <c r="U209" s="89">
        <f t="shared" si="40"/>
        <v>0.0872384918245122</v>
      </c>
      <c r="V209" s="89">
        <f t="shared" si="41"/>
        <v>0.234130959118022</v>
      </c>
      <c r="W209" s="90">
        <v>1.37389618644068</v>
      </c>
      <c r="X209" s="89">
        <v>0.241977834340863</v>
      </c>
      <c r="Y209" s="89">
        <f t="shared" si="42"/>
        <v>66.470677666517</v>
      </c>
      <c r="Z209" s="89">
        <v>19.6578848361969</v>
      </c>
      <c r="AA209" s="89">
        <v>101.472949981689</v>
      </c>
      <c r="AB209" s="89">
        <v>57.1638059616089</v>
      </c>
      <c r="AC209" s="89">
        <v>7.9164457321167</v>
      </c>
      <c r="AD209" s="89">
        <v>49.3497943878174</v>
      </c>
      <c r="AE209" s="89">
        <v>90.7201862335205</v>
      </c>
      <c r="AF209" s="89">
        <v>63.3156490325928</v>
      </c>
      <c r="AG209" s="89">
        <f t="shared" si="43"/>
        <v>58.3103488907519</v>
      </c>
    </row>
    <row r="210" spans="1:33">
      <c r="A210" s="83">
        <v>510000</v>
      </c>
      <c r="B210" s="84" t="s">
        <v>198</v>
      </c>
      <c r="C210" s="84">
        <v>2014</v>
      </c>
      <c r="D210" s="87">
        <v>6796.61</v>
      </c>
      <c r="E210" s="87">
        <v>1056.91</v>
      </c>
      <c r="F210" s="87">
        <v>584.1</v>
      </c>
      <c r="G210" s="87">
        <v>927.01</v>
      </c>
      <c r="H210" s="86">
        <v>81.76</v>
      </c>
      <c r="I210" s="87">
        <v>168.69</v>
      </c>
      <c r="J210" s="87">
        <v>575.67</v>
      </c>
      <c r="K210" s="86">
        <v>1357.64</v>
      </c>
      <c r="L210" s="86">
        <v>8140</v>
      </c>
      <c r="M210" s="89">
        <f t="shared" si="33"/>
        <v>0.834964373464373</v>
      </c>
      <c r="N210" s="89">
        <v>1.11186161661324</v>
      </c>
      <c r="O210" s="89">
        <f t="shared" si="34"/>
        <v>0.750960695997131</v>
      </c>
      <c r="P210" s="89">
        <f t="shared" si="35"/>
        <v>0.155505465224575</v>
      </c>
      <c r="Q210" s="89">
        <f t="shared" si="36"/>
        <v>0.0859399023925163</v>
      </c>
      <c r="R210" s="89">
        <f t="shared" si="37"/>
        <v>0.136392995920025</v>
      </c>
      <c r="S210" s="89">
        <f t="shared" si="38"/>
        <v>0.0120295264845268</v>
      </c>
      <c r="T210" s="89">
        <f t="shared" si="39"/>
        <v>0.0248197263047313</v>
      </c>
      <c r="U210" s="89">
        <f t="shared" si="40"/>
        <v>0.0846995781720593</v>
      </c>
      <c r="V210" s="89">
        <f t="shared" si="41"/>
        <v>0.199752523684602</v>
      </c>
      <c r="W210" s="90">
        <v>1.37389618644068</v>
      </c>
      <c r="X210" s="89">
        <v>0.241977834340863</v>
      </c>
      <c r="Y210" s="89">
        <f t="shared" si="42"/>
        <v>44.966393619474</v>
      </c>
      <c r="Z210" s="89">
        <v>33.7282943725586</v>
      </c>
      <c r="AA210" s="89">
        <v>133.951454162598</v>
      </c>
      <c r="AB210" s="89">
        <v>46.9080018997192</v>
      </c>
      <c r="AC210" s="89">
        <v>8.88588726520538</v>
      </c>
      <c r="AD210" s="89">
        <v>33.5881495475769</v>
      </c>
      <c r="AE210" s="89">
        <v>92.9418277740479</v>
      </c>
      <c r="AF210" s="89">
        <v>69.5034074783325</v>
      </c>
      <c r="AG210" s="89">
        <f t="shared" si="43"/>
        <v>59.3279684006565</v>
      </c>
    </row>
    <row r="211" spans="1:33">
      <c r="A211" s="83">
        <v>520000</v>
      </c>
      <c r="B211" s="84" t="s">
        <v>199</v>
      </c>
      <c r="C211" s="84">
        <v>2014</v>
      </c>
      <c r="D211" s="87">
        <v>3542.8</v>
      </c>
      <c r="E211" s="87">
        <v>637.03</v>
      </c>
      <c r="F211" s="87">
        <v>303.25</v>
      </c>
      <c r="G211" s="87">
        <v>299.72</v>
      </c>
      <c r="H211" s="86">
        <v>44.06</v>
      </c>
      <c r="I211" s="87">
        <v>85.34</v>
      </c>
      <c r="J211" s="87">
        <v>422.49</v>
      </c>
      <c r="K211" s="86">
        <v>491.85</v>
      </c>
      <c r="L211" s="86">
        <v>3508</v>
      </c>
      <c r="M211" s="89">
        <f t="shared" si="33"/>
        <v>1.00992018244014</v>
      </c>
      <c r="N211" s="89">
        <v>1.27147423613945</v>
      </c>
      <c r="O211" s="89">
        <f t="shared" si="34"/>
        <v>0.794290716819034</v>
      </c>
      <c r="P211" s="89">
        <f t="shared" si="35"/>
        <v>0.179809754996048</v>
      </c>
      <c r="Q211" s="89">
        <f t="shared" si="36"/>
        <v>0.0855961386473975</v>
      </c>
      <c r="R211" s="89">
        <f t="shared" si="37"/>
        <v>0.0845997516088969</v>
      </c>
      <c r="S211" s="89">
        <f t="shared" si="38"/>
        <v>0.0124364909111437</v>
      </c>
      <c r="T211" s="89">
        <f t="shared" si="39"/>
        <v>0.0240882917466411</v>
      </c>
      <c r="U211" s="89">
        <f t="shared" si="40"/>
        <v>0.11925313311505</v>
      </c>
      <c r="V211" s="89">
        <f t="shared" si="41"/>
        <v>0.13883086823981</v>
      </c>
      <c r="W211" s="90">
        <v>1.37389618644068</v>
      </c>
      <c r="X211" s="89">
        <v>0.241977834340863</v>
      </c>
      <c r="Y211" s="89">
        <f t="shared" si="42"/>
        <v>48.7944100785695</v>
      </c>
      <c r="Z211" s="89">
        <v>59.4859504699707</v>
      </c>
      <c r="AA211" s="89">
        <v>132.971267700195</v>
      </c>
      <c r="AB211" s="89">
        <v>13.3114397525787</v>
      </c>
      <c r="AC211" s="89">
        <v>9.70568060874939</v>
      </c>
      <c r="AD211" s="89">
        <v>31.9668054580688</v>
      </c>
      <c r="AE211" s="89">
        <v>62.7061986923218</v>
      </c>
      <c r="AF211" s="89">
        <v>80.4686641693115</v>
      </c>
      <c r="AG211" s="89">
        <f t="shared" si="43"/>
        <v>58.4433436093418</v>
      </c>
    </row>
    <row r="212" spans="1:33">
      <c r="A212" s="83">
        <v>530000</v>
      </c>
      <c r="B212" s="84" t="s">
        <v>200</v>
      </c>
      <c r="C212" s="84">
        <v>2014</v>
      </c>
      <c r="D212" s="87">
        <v>4437.98</v>
      </c>
      <c r="E212" s="87">
        <v>674.94</v>
      </c>
      <c r="F212" s="87">
        <v>352.41</v>
      </c>
      <c r="G212" s="87">
        <v>584.08</v>
      </c>
      <c r="H212" s="86">
        <v>43.15</v>
      </c>
      <c r="I212" s="87">
        <v>108.88</v>
      </c>
      <c r="J212" s="87">
        <v>399.48</v>
      </c>
      <c r="K212" s="86">
        <v>986.79</v>
      </c>
      <c r="L212" s="86">
        <v>4714</v>
      </c>
      <c r="M212" s="89">
        <f t="shared" si="33"/>
        <v>0.941446754348748</v>
      </c>
      <c r="N212" s="89">
        <v>1.14861659025326</v>
      </c>
      <c r="O212" s="89">
        <f t="shared" si="34"/>
        <v>0.819635344237164</v>
      </c>
      <c r="P212" s="89">
        <f t="shared" si="35"/>
        <v>0.152082704293395</v>
      </c>
      <c r="Q212" s="89">
        <f t="shared" si="36"/>
        <v>0.0794077485702955</v>
      </c>
      <c r="R212" s="89">
        <f t="shared" si="37"/>
        <v>0.131609425909986</v>
      </c>
      <c r="S212" s="89">
        <f t="shared" si="38"/>
        <v>0.00972289194633595</v>
      </c>
      <c r="T212" s="89">
        <f t="shared" si="39"/>
        <v>0.0245336842437325</v>
      </c>
      <c r="U212" s="89">
        <f t="shared" si="40"/>
        <v>0.0900139252542824</v>
      </c>
      <c r="V212" s="89">
        <f t="shared" si="41"/>
        <v>0.222351159761874</v>
      </c>
      <c r="W212" s="90">
        <v>1.37389618644068</v>
      </c>
      <c r="X212" s="89">
        <v>0.241977834340863</v>
      </c>
      <c r="Y212" s="89">
        <f t="shared" si="42"/>
        <v>51.0334962609883</v>
      </c>
      <c r="Z212" s="89">
        <v>30.1008558273315</v>
      </c>
      <c r="AA212" s="89">
        <v>115.32603263855</v>
      </c>
      <c r="AB212" s="89">
        <v>43.8050603866577</v>
      </c>
      <c r="AC212" s="89">
        <v>4.23937559127808</v>
      </c>
      <c r="AD212" s="89">
        <v>32.954089641571</v>
      </c>
      <c r="AE212" s="89">
        <v>88.2915782928467</v>
      </c>
      <c r="AF212" s="89">
        <v>65.4358911514282</v>
      </c>
      <c r="AG212" s="89">
        <f t="shared" si="43"/>
        <v>55.4933320284581</v>
      </c>
    </row>
    <row r="213" spans="1:33">
      <c r="A213" s="83">
        <v>540000</v>
      </c>
      <c r="B213" s="84" t="s">
        <v>201</v>
      </c>
      <c r="C213" s="84">
        <v>2014</v>
      </c>
      <c r="D213" s="87">
        <v>1185.51</v>
      </c>
      <c r="E213" s="87">
        <v>142.08</v>
      </c>
      <c r="F213" s="87">
        <v>48.86</v>
      </c>
      <c r="G213" s="87">
        <v>85.98</v>
      </c>
      <c r="H213" s="86">
        <v>4.42</v>
      </c>
      <c r="I213" s="87">
        <v>29.23</v>
      </c>
      <c r="J213" s="87">
        <v>164.09</v>
      </c>
      <c r="K213" s="86">
        <v>814.1</v>
      </c>
      <c r="L213" s="86">
        <v>318</v>
      </c>
      <c r="M213" s="89">
        <f t="shared" si="33"/>
        <v>3.72801886792453</v>
      </c>
      <c r="N213" s="89">
        <v>1.18056568994898</v>
      </c>
      <c r="O213" s="89">
        <f t="shared" si="34"/>
        <v>3.15782416824738</v>
      </c>
      <c r="P213" s="89">
        <f t="shared" si="35"/>
        <v>0.11984715438925</v>
      </c>
      <c r="Q213" s="89">
        <f t="shared" si="36"/>
        <v>0.0412143296977672</v>
      </c>
      <c r="R213" s="89">
        <f t="shared" si="37"/>
        <v>0.0725257484120758</v>
      </c>
      <c r="S213" s="89">
        <f t="shared" si="38"/>
        <v>0.00372835319820162</v>
      </c>
      <c r="T213" s="89">
        <f t="shared" si="39"/>
        <v>0.0246560551998718</v>
      </c>
      <c r="U213" s="89">
        <f t="shared" si="40"/>
        <v>0.138413003686177</v>
      </c>
      <c r="V213" s="89">
        <f t="shared" si="41"/>
        <v>0.686708673904058</v>
      </c>
      <c r="W213" s="90">
        <v>1.37389618644068</v>
      </c>
      <c r="X213" s="89">
        <v>0.241977834340863</v>
      </c>
      <c r="Y213" s="89">
        <f t="shared" si="42"/>
        <v>257.602178504955</v>
      </c>
      <c r="Z213" s="89">
        <v>-4.062340259552</v>
      </c>
      <c r="AA213" s="89">
        <v>6.42340421676636</v>
      </c>
      <c r="AB213" s="89">
        <v>5.47943413257599</v>
      </c>
      <c r="AC213" s="89">
        <v>-7.83609330654144</v>
      </c>
      <c r="AD213" s="89">
        <v>33.2253456115723</v>
      </c>
      <c r="AE213" s="89">
        <v>45.9406089782715</v>
      </c>
      <c r="AF213" s="89">
        <v>-18.1435763835907</v>
      </c>
      <c r="AG213" s="89">
        <f t="shared" si="43"/>
        <v>57.7411671978019</v>
      </c>
    </row>
    <row r="214" spans="1:33">
      <c r="A214" s="83">
        <v>610000</v>
      </c>
      <c r="B214" s="84" t="s">
        <v>202</v>
      </c>
      <c r="C214" s="84">
        <v>2014</v>
      </c>
      <c r="D214" s="87">
        <v>3962.5</v>
      </c>
      <c r="E214" s="87">
        <v>693.83</v>
      </c>
      <c r="F214" s="87">
        <v>313.45</v>
      </c>
      <c r="G214" s="87">
        <v>541.4</v>
      </c>
      <c r="H214" s="86">
        <v>44.86</v>
      </c>
      <c r="I214" s="87">
        <v>112.51</v>
      </c>
      <c r="J214" s="87">
        <v>366.32</v>
      </c>
      <c r="K214" s="86">
        <v>1064.59</v>
      </c>
      <c r="L214" s="86">
        <v>3775</v>
      </c>
      <c r="M214" s="89">
        <f t="shared" si="33"/>
        <v>1.04966887417219</v>
      </c>
      <c r="N214" s="89">
        <v>1.18638799746597</v>
      </c>
      <c r="O214" s="89">
        <f t="shared" si="34"/>
        <v>0.884760193473125</v>
      </c>
      <c r="P214" s="89">
        <f t="shared" si="35"/>
        <v>0.17509905362776</v>
      </c>
      <c r="Q214" s="89">
        <f t="shared" si="36"/>
        <v>0.0791041009463722</v>
      </c>
      <c r="R214" s="89">
        <f t="shared" si="37"/>
        <v>0.136630914826498</v>
      </c>
      <c r="S214" s="89">
        <f t="shared" si="38"/>
        <v>0.0113211356466877</v>
      </c>
      <c r="T214" s="89">
        <f t="shared" si="39"/>
        <v>0.028393690851735</v>
      </c>
      <c r="U214" s="89">
        <f t="shared" si="40"/>
        <v>0.0924466876971609</v>
      </c>
      <c r="V214" s="89">
        <f t="shared" si="41"/>
        <v>0.268666246056782</v>
      </c>
      <c r="W214" s="90">
        <v>1.37389618644068</v>
      </c>
      <c r="X214" s="89">
        <v>0.241977834340863</v>
      </c>
      <c r="Y214" s="89">
        <f t="shared" si="42"/>
        <v>56.7869897983224</v>
      </c>
      <c r="Z214" s="89">
        <v>54.493556022644</v>
      </c>
      <c r="AA214" s="89">
        <v>114.460229873657</v>
      </c>
      <c r="AB214" s="89">
        <v>47.0623350143433</v>
      </c>
      <c r="AC214" s="89">
        <v>7.45889604091644</v>
      </c>
      <c r="AD214" s="89">
        <v>41.5104293823242</v>
      </c>
      <c r="AE214" s="89">
        <v>86.1628246307373</v>
      </c>
      <c r="AF214" s="89">
        <v>57.0996618270874</v>
      </c>
      <c r="AG214" s="89">
        <f t="shared" si="43"/>
        <v>60.6298805336505</v>
      </c>
    </row>
    <row r="215" spans="1:33">
      <c r="A215" s="83">
        <v>620000</v>
      </c>
      <c r="B215" s="84" t="s">
        <v>203</v>
      </c>
      <c r="C215" s="84">
        <v>2014</v>
      </c>
      <c r="D215" s="87">
        <v>2541.49</v>
      </c>
      <c r="E215" s="87">
        <v>401.26</v>
      </c>
      <c r="F215" s="87">
        <v>204.19</v>
      </c>
      <c r="G215" s="87">
        <v>376.22</v>
      </c>
      <c r="H215" s="86">
        <v>21.16</v>
      </c>
      <c r="I215" s="87">
        <v>73.21</v>
      </c>
      <c r="J215" s="87">
        <v>300.48</v>
      </c>
      <c r="K215" s="86">
        <v>844.49</v>
      </c>
      <c r="L215" s="86">
        <v>2591</v>
      </c>
      <c r="M215" s="89">
        <f t="shared" si="33"/>
        <v>0.980891547664994</v>
      </c>
      <c r="N215" s="89">
        <v>1.14539398414373</v>
      </c>
      <c r="O215" s="89">
        <f t="shared" si="34"/>
        <v>0.856379168429356</v>
      </c>
      <c r="P215" s="89">
        <f t="shared" si="35"/>
        <v>0.157883761100772</v>
      </c>
      <c r="Q215" s="89">
        <f t="shared" si="36"/>
        <v>0.0803426336519129</v>
      </c>
      <c r="R215" s="89">
        <f t="shared" si="37"/>
        <v>0.148031272993402</v>
      </c>
      <c r="S215" s="89">
        <f t="shared" si="38"/>
        <v>0.00832582461469453</v>
      </c>
      <c r="T215" s="89">
        <f t="shared" si="39"/>
        <v>0.0288059366749427</v>
      </c>
      <c r="U215" s="89">
        <f t="shared" si="40"/>
        <v>0.118229857288441</v>
      </c>
      <c r="V215" s="89">
        <f t="shared" si="41"/>
        <v>0.332281456940614</v>
      </c>
      <c r="W215" s="90">
        <v>1.37389618644068</v>
      </c>
      <c r="X215" s="89">
        <v>0.241977834340863</v>
      </c>
      <c r="Y215" s="89">
        <f t="shared" si="42"/>
        <v>54.2796512618352</v>
      </c>
      <c r="Z215" s="89">
        <v>36.2488079071045</v>
      </c>
      <c r="AA215" s="89">
        <v>117.991714477539</v>
      </c>
      <c r="AB215" s="89">
        <v>54.457368850708</v>
      </c>
      <c r="AC215" s="89">
        <v>1.42510667443275</v>
      </c>
      <c r="AD215" s="89">
        <v>42.4242401123047</v>
      </c>
      <c r="AE215" s="89">
        <v>63.6016035079956</v>
      </c>
      <c r="AF215" s="89">
        <v>45.6495952606201</v>
      </c>
      <c r="AG215" s="89">
        <f t="shared" si="43"/>
        <v>54.7478000506697</v>
      </c>
    </row>
    <row r="216" spans="1:33">
      <c r="A216" s="83">
        <v>630000</v>
      </c>
      <c r="B216" s="84" t="s">
        <v>204</v>
      </c>
      <c r="C216" s="84">
        <v>2014</v>
      </c>
      <c r="D216" s="87">
        <v>1347.43</v>
      </c>
      <c r="E216" s="87">
        <v>156.31</v>
      </c>
      <c r="F216" s="87">
        <v>80.13</v>
      </c>
      <c r="G216" s="87">
        <v>148.01</v>
      </c>
      <c r="H216" s="86">
        <v>10.39</v>
      </c>
      <c r="I216" s="87">
        <v>56.73</v>
      </c>
      <c r="J216" s="87">
        <v>100.57</v>
      </c>
      <c r="K216" s="86">
        <v>530.46</v>
      </c>
      <c r="L216" s="86">
        <v>583</v>
      </c>
      <c r="M216" s="89">
        <f t="shared" si="33"/>
        <v>2.31120068610635</v>
      </c>
      <c r="N216" s="89">
        <v>1.15501450108778</v>
      </c>
      <c r="O216" s="89">
        <f t="shared" si="34"/>
        <v>2.00101443222547</v>
      </c>
      <c r="P216" s="89">
        <f t="shared" si="35"/>
        <v>0.11600602628708</v>
      </c>
      <c r="Q216" s="89">
        <f t="shared" si="36"/>
        <v>0.0594687664665326</v>
      </c>
      <c r="R216" s="89">
        <f t="shared" si="37"/>
        <v>0.109846151562604</v>
      </c>
      <c r="S216" s="89">
        <f t="shared" si="38"/>
        <v>0.00771097570931329</v>
      </c>
      <c r="T216" s="89">
        <f t="shared" si="39"/>
        <v>0.0421023726649993</v>
      </c>
      <c r="U216" s="89">
        <f t="shared" si="40"/>
        <v>0.07463838566753</v>
      </c>
      <c r="V216" s="89">
        <f t="shared" si="41"/>
        <v>0.393682788716297</v>
      </c>
      <c r="W216" s="90">
        <v>1.37389618644068</v>
      </c>
      <c r="X216" s="89">
        <v>0.241977834340863</v>
      </c>
      <c r="Y216" s="89">
        <f t="shared" si="42"/>
        <v>155.40313438875</v>
      </c>
      <c r="Z216" s="89">
        <v>-8.13316345214844</v>
      </c>
      <c r="AA216" s="89">
        <v>58.473105430603</v>
      </c>
      <c r="AB216" s="89">
        <v>29.6879434585571</v>
      </c>
      <c r="AC216" s="89">
        <v>0.1865478977561</v>
      </c>
      <c r="AD216" s="89">
        <v>71.8979692459106</v>
      </c>
      <c r="AE216" s="89">
        <v>101.745748519897</v>
      </c>
      <c r="AF216" s="89">
        <v>34.5980000495911</v>
      </c>
      <c r="AG216" s="89">
        <f t="shared" si="43"/>
        <v>62.4432390916894</v>
      </c>
    </row>
    <row r="217" spans="1:33">
      <c r="A217" s="83">
        <v>640000</v>
      </c>
      <c r="B217" s="84" t="s">
        <v>205</v>
      </c>
      <c r="C217" s="84">
        <v>2014</v>
      </c>
      <c r="D217" s="87">
        <v>1000.45</v>
      </c>
      <c r="E217" s="87">
        <v>122.68</v>
      </c>
      <c r="F217" s="87">
        <v>65.27</v>
      </c>
      <c r="G217" s="87">
        <v>116.43</v>
      </c>
      <c r="H217" s="86">
        <v>11.66</v>
      </c>
      <c r="I217" s="87">
        <v>34.6</v>
      </c>
      <c r="J217" s="87">
        <v>61.68</v>
      </c>
      <c r="K217" s="86">
        <v>237.34</v>
      </c>
      <c r="L217" s="86">
        <v>662</v>
      </c>
      <c r="M217" s="89">
        <f t="shared" si="33"/>
        <v>1.51125377643505</v>
      </c>
      <c r="N217" s="89">
        <v>1.21432254315146</v>
      </c>
      <c r="O217" s="89">
        <f t="shared" si="34"/>
        <v>1.24452418754656</v>
      </c>
      <c r="P217" s="89">
        <f t="shared" si="35"/>
        <v>0.122624818831526</v>
      </c>
      <c r="Q217" s="89">
        <f t="shared" si="36"/>
        <v>0.0652406417112299</v>
      </c>
      <c r="R217" s="89">
        <f t="shared" si="37"/>
        <v>0.11637763006647</v>
      </c>
      <c r="S217" s="89">
        <f t="shared" si="38"/>
        <v>0.011654755360088</v>
      </c>
      <c r="T217" s="89">
        <f t="shared" si="39"/>
        <v>0.0345844370033485</v>
      </c>
      <c r="U217" s="89">
        <f t="shared" si="40"/>
        <v>0.0616522564845819</v>
      </c>
      <c r="V217" s="89">
        <f t="shared" si="41"/>
        <v>0.237233245039732</v>
      </c>
      <c r="W217" s="90">
        <v>1.37389618644068</v>
      </c>
      <c r="X217" s="89">
        <v>0.241977834340863</v>
      </c>
      <c r="Y217" s="89">
        <f t="shared" si="42"/>
        <v>88.5705538165257</v>
      </c>
      <c r="Z217" s="89">
        <v>-1.11857503652573</v>
      </c>
      <c r="AA217" s="89">
        <v>74.9307155609131</v>
      </c>
      <c r="AB217" s="89">
        <v>33.9246988296509</v>
      </c>
      <c r="AC217" s="89">
        <v>8.130943775177</v>
      </c>
      <c r="AD217" s="89">
        <v>55.2332305908203</v>
      </c>
      <c r="AE217" s="89">
        <v>113.109083175659</v>
      </c>
      <c r="AF217" s="89">
        <v>62.7572727203369</v>
      </c>
      <c r="AG217" s="89">
        <f t="shared" si="43"/>
        <v>56.1014547511277</v>
      </c>
    </row>
    <row r="218" spans="1:33">
      <c r="A218" s="83">
        <v>650000</v>
      </c>
      <c r="B218" s="84" t="s">
        <v>206</v>
      </c>
      <c r="C218" s="84">
        <v>2014</v>
      </c>
      <c r="D218" s="87">
        <v>3317.79</v>
      </c>
      <c r="E218" s="87">
        <v>567.2</v>
      </c>
      <c r="F218" s="87">
        <v>202.32</v>
      </c>
      <c r="G218" s="87">
        <v>300.85</v>
      </c>
      <c r="H218" s="86">
        <v>40.34</v>
      </c>
      <c r="I218" s="87">
        <v>70.86</v>
      </c>
      <c r="J218" s="87">
        <v>324.88</v>
      </c>
      <c r="K218" s="86">
        <v>1360.97</v>
      </c>
      <c r="L218" s="86">
        <v>2298</v>
      </c>
      <c r="M218" s="89">
        <f t="shared" si="33"/>
        <v>1.443772845953</v>
      </c>
      <c r="N218" s="89">
        <v>1.21059703475183</v>
      </c>
      <c r="O218" s="89">
        <f t="shared" si="34"/>
        <v>1.1926122438</v>
      </c>
      <c r="P218" s="89">
        <f t="shared" si="35"/>
        <v>0.170957173299094</v>
      </c>
      <c r="Q218" s="89">
        <f t="shared" si="36"/>
        <v>0.0609803513784778</v>
      </c>
      <c r="R218" s="89">
        <f t="shared" si="37"/>
        <v>0.0906778307246691</v>
      </c>
      <c r="S218" s="89">
        <f t="shared" si="38"/>
        <v>0.0121586959994454</v>
      </c>
      <c r="T218" s="89">
        <f t="shared" si="39"/>
        <v>0.0213575904442415</v>
      </c>
      <c r="U218" s="89">
        <f t="shared" si="40"/>
        <v>0.0979206037754047</v>
      </c>
      <c r="V218" s="89">
        <f t="shared" si="41"/>
        <v>0.410203780227199</v>
      </c>
      <c r="W218" s="90">
        <v>1.37389618644068</v>
      </c>
      <c r="X218" s="89">
        <v>0.241977834340863</v>
      </c>
      <c r="Y218" s="89">
        <f t="shared" si="42"/>
        <v>83.9843622727395</v>
      </c>
      <c r="Z218" s="89">
        <v>50.1039934158325</v>
      </c>
      <c r="AA218" s="89">
        <v>62.7831554412842</v>
      </c>
      <c r="AB218" s="89">
        <v>17.2540891170502</v>
      </c>
      <c r="AC218" s="89">
        <v>9.14608776569366</v>
      </c>
      <c r="AD218" s="89">
        <v>25.9137558937073</v>
      </c>
      <c r="AE218" s="89">
        <v>81.3729476928711</v>
      </c>
      <c r="AF218" s="89">
        <v>31.6243958473206</v>
      </c>
      <c r="AG218" s="89">
        <f t="shared" si="43"/>
        <v>50.2610724147797</v>
      </c>
    </row>
    <row r="219" spans="1:33">
      <c r="A219" s="83">
        <v>110000</v>
      </c>
      <c r="B219" s="84" t="s">
        <v>176</v>
      </c>
      <c r="C219" s="84">
        <v>2015</v>
      </c>
      <c r="D219" s="87">
        <v>5737.7</v>
      </c>
      <c r="E219" s="87">
        <v>855.67</v>
      </c>
      <c r="F219" s="87">
        <v>370.52</v>
      </c>
      <c r="G219" s="87">
        <v>700.48</v>
      </c>
      <c r="H219" s="86">
        <v>287.8</v>
      </c>
      <c r="I219" s="87">
        <v>303.26</v>
      </c>
      <c r="J219" s="87">
        <v>300.12</v>
      </c>
      <c r="K219" s="86">
        <v>964.25</v>
      </c>
      <c r="L219" s="86">
        <v>2170.5</v>
      </c>
      <c r="M219" s="89">
        <f t="shared" si="33"/>
        <v>2.64349228288413</v>
      </c>
      <c r="N219" s="89">
        <v>1.18441020516731</v>
      </c>
      <c r="O219" s="89">
        <f t="shared" si="34"/>
        <v>2.23190603335836</v>
      </c>
      <c r="P219" s="89">
        <f t="shared" si="35"/>
        <v>0.149131184969587</v>
      </c>
      <c r="Q219" s="89">
        <f t="shared" si="36"/>
        <v>0.0645763982083413</v>
      </c>
      <c r="R219" s="89">
        <f t="shared" si="37"/>
        <v>0.122083761786082</v>
      </c>
      <c r="S219" s="89">
        <f t="shared" si="38"/>
        <v>0.0501594715652613</v>
      </c>
      <c r="T219" s="89">
        <f t="shared" si="39"/>
        <v>0.0528539310176552</v>
      </c>
      <c r="U219" s="89">
        <f t="shared" si="40"/>
        <v>0.0523066734057201</v>
      </c>
      <c r="V219" s="89">
        <f t="shared" si="41"/>
        <v>0.168055144047266</v>
      </c>
      <c r="W219" s="90">
        <v>1.37389618644068</v>
      </c>
      <c r="X219" s="89">
        <v>0.241977834340863</v>
      </c>
      <c r="Y219" s="89">
        <f t="shared" si="42"/>
        <v>175.801390208577</v>
      </c>
      <c r="Z219" s="89">
        <v>26.9728398323059</v>
      </c>
      <c r="AA219" s="89">
        <v>73.0367279052734</v>
      </c>
      <c r="AB219" s="89">
        <v>37.6260757446289</v>
      </c>
      <c r="AC219" s="89">
        <v>85.6952953338623</v>
      </c>
      <c r="AD219" s="89">
        <v>95.730562210083</v>
      </c>
      <c r="AE219" s="89">
        <v>121.286811828613</v>
      </c>
      <c r="AF219" s="89">
        <v>75.2086019515991</v>
      </c>
      <c r="AG219" s="89">
        <f t="shared" si="43"/>
        <v>91.7164479092309</v>
      </c>
    </row>
    <row r="220" spans="1:33">
      <c r="A220" s="83">
        <v>120000</v>
      </c>
      <c r="B220" s="84" t="s">
        <v>177</v>
      </c>
      <c r="C220" s="84">
        <v>2015</v>
      </c>
      <c r="D220" s="87">
        <v>3232.35</v>
      </c>
      <c r="E220" s="87">
        <v>507.44</v>
      </c>
      <c r="F220" s="87">
        <v>195.02</v>
      </c>
      <c r="G220" s="87">
        <v>314.77</v>
      </c>
      <c r="H220" s="86">
        <v>120.82</v>
      </c>
      <c r="I220" s="87">
        <v>73.1</v>
      </c>
      <c r="J220" s="87">
        <v>178.3</v>
      </c>
      <c r="K220" s="86">
        <v>163.87</v>
      </c>
      <c r="L220" s="86">
        <v>1546.95</v>
      </c>
      <c r="M220" s="89">
        <f t="shared" si="33"/>
        <v>2.08949869097256</v>
      </c>
      <c r="N220" s="89">
        <v>1.00444938081199</v>
      </c>
      <c r="O220" s="89">
        <f t="shared" si="34"/>
        <v>2.08024289813731</v>
      </c>
      <c r="P220" s="89">
        <f t="shared" si="35"/>
        <v>0.15698794994354</v>
      </c>
      <c r="Q220" s="89">
        <f t="shared" si="36"/>
        <v>0.0603338128606123</v>
      </c>
      <c r="R220" s="89">
        <f t="shared" si="37"/>
        <v>0.0973811623122496</v>
      </c>
      <c r="S220" s="89">
        <f t="shared" si="38"/>
        <v>0.0373783779603075</v>
      </c>
      <c r="T220" s="89">
        <f t="shared" si="39"/>
        <v>0.0226151252184943</v>
      </c>
      <c r="U220" s="89">
        <f t="shared" si="40"/>
        <v>0.0551611056970935</v>
      </c>
      <c r="V220" s="89">
        <f t="shared" si="41"/>
        <v>0.0506968614166164</v>
      </c>
      <c r="W220" s="90">
        <v>1.37389618644068</v>
      </c>
      <c r="X220" s="89">
        <v>0.241977834340863</v>
      </c>
      <c r="Y220" s="89">
        <f t="shared" si="42"/>
        <v>162.402620329133</v>
      </c>
      <c r="Z220" s="89">
        <v>35.2994298934937</v>
      </c>
      <c r="AA220" s="89">
        <v>60.9396553039551</v>
      </c>
      <c r="AB220" s="89">
        <v>21.6023182868958</v>
      </c>
      <c r="AC220" s="89">
        <v>59.9489116668701</v>
      </c>
      <c r="AD220" s="89">
        <v>28.7012887001038</v>
      </c>
      <c r="AE220" s="89">
        <v>118.789081573486</v>
      </c>
      <c r="AF220" s="89">
        <v>96.3318538665771</v>
      </c>
      <c r="AG220" s="89">
        <f t="shared" si="43"/>
        <v>79.4537322548372</v>
      </c>
    </row>
    <row r="221" spans="1:33">
      <c r="A221" s="83">
        <v>130000</v>
      </c>
      <c r="B221" s="84" t="s">
        <v>178</v>
      </c>
      <c r="C221" s="84">
        <v>2015</v>
      </c>
      <c r="D221" s="87">
        <v>5632.19</v>
      </c>
      <c r="E221" s="87">
        <v>1041.16</v>
      </c>
      <c r="F221" s="87">
        <v>535.09</v>
      </c>
      <c r="G221" s="87">
        <v>763.68</v>
      </c>
      <c r="H221" s="86">
        <v>45.5</v>
      </c>
      <c r="I221" s="87">
        <v>282.72</v>
      </c>
      <c r="J221" s="87">
        <v>503.32</v>
      </c>
      <c r="K221" s="86">
        <v>1044.58</v>
      </c>
      <c r="L221" s="86">
        <v>7424.92</v>
      </c>
      <c r="M221" s="89">
        <f t="shared" si="33"/>
        <v>0.758552280697974</v>
      </c>
      <c r="N221" s="89">
        <v>1.00466471674538</v>
      </c>
      <c r="O221" s="89">
        <f t="shared" si="34"/>
        <v>0.755030278315447</v>
      </c>
      <c r="P221" s="89">
        <f t="shared" si="35"/>
        <v>0.184858820458827</v>
      </c>
      <c r="Q221" s="89">
        <f t="shared" si="36"/>
        <v>0.0950056727489662</v>
      </c>
      <c r="R221" s="89">
        <f t="shared" si="37"/>
        <v>0.135592016604553</v>
      </c>
      <c r="S221" s="89">
        <f t="shared" si="38"/>
        <v>0.00807856269053423</v>
      </c>
      <c r="T221" s="89">
        <f t="shared" si="39"/>
        <v>0.0501971701948976</v>
      </c>
      <c r="U221" s="89">
        <f t="shared" si="40"/>
        <v>0.0893648829318613</v>
      </c>
      <c r="V221" s="89">
        <f t="shared" si="41"/>
        <v>0.18546604429183</v>
      </c>
      <c r="W221" s="90">
        <v>1.37389618644068</v>
      </c>
      <c r="X221" s="89">
        <v>0.241977834340863</v>
      </c>
      <c r="Y221" s="89">
        <f t="shared" si="42"/>
        <v>45.325923289681</v>
      </c>
      <c r="Z221" s="89">
        <v>64.8369455337524</v>
      </c>
      <c r="AA221" s="89">
        <v>159.80110168457</v>
      </c>
      <c r="AB221" s="89">
        <v>46.3884353637695</v>
      </c>
      <c r="AC221" s="89">
        <v>0.927019417285919</v>
      </c>
      <c r="AD221" s="89">
        <v>89.8414134979248</v>
      </c>
      <c r="AE221" s="89">
        <v>88.8595199584961</v>
      </c>
      <c r="AF221" s="89">
        <v>72.0748233795166</v>
      </c>
      <c r="AG221" s="89">
        <f t="shared" si="43"/>
        <v>72.5700129023839</v>
      </c>
    </row>
    <row r="222" spans="1:33">
      <c r="A222" s="83">
        <v>140000</v>
      </c>
      <c r="B222" s="84" t="s">
        <v>179</v>
      </c>
      <c r="C222" s="84">
        <v>2015</v>
      </c>
      <c r="D222" s="87">
        <v>3422.97</v>
      </c>
      <c r="E222" s="87">
        <v>602.85</v>
      </c>
      <c r="F222" s="87">
        <v>290.71</v>
      </c>
      <c r="G222" s="87">
        <v>533.45</v>
      </c>
      <c r="H222" s="86">
        <v>37.47</v>
      </c>
      <c r="I222" s="87">
        <v>99.46</v>
      </c>
      <c r="J222" s="87">
        <v>245.51</v>
      </c>
      <c r="K222" s="86">
        <v>720.97</v>
      </c>
      <c r="L222" s="86">
        <v>3664.12</v>
      </c>
      <c r="M222" s="89">
        <f t="shared" si="33"/>
        <v>0.934186107441896</v>
      </c>
      <c r="N222" s="89">
        <v>0.992067678943342</v>
      </c>
      <c r="O222" s="89">
        <f t="shared" si="34"/>
        <v>0.94165562216169</v>
      </c>
      <c r="P222" s="89">
        <f t="shared" si="35"/>
        <v>0.176118984390748</v>
      </c>
      <c r="Q222" s="89">
        <f t="shared" si="36"/>
        <v>0.0849291696976602</v>
      </c>
      <c r="R222" s="89">
        <f t="shared" si="37"/>
        <v>0.155844193784929</v>
      </c>
      <c r="S222" s="89">
        <f t="shared" si="38"/>
        <v>0.0109466340634011</v>
      </c>
      <c r="T222" s="89">
        <f t="shared" si="39"/>
        <v>0.0290566379489157</v>
      </c>
      <c r="U222" s="89">
        <f t="shared" si="40"/>
        <v>0.0717242628477609</v>
      </c>
      <c r="V222" s="89">
        <f t="shared" si="41"/>
        <v>0.2106270285746</v>
      </c>
      <c r="W222" s="90">
        <v>1.37389618644068</v>
      </c>
      <c r="X222" s="89">
        <v>0.241977834340863</v>
      </c>
      <c r="Y222" s="89">
        <f t="shared" si="42"/>
        <v>61.8134502831284</v>
      </c>
      <c r="Z222" s="89">
        <v>55.5744743347168</v>
      </c>
      <c r="AA222" s="89">
        <v>131.069507598877</v>
      </c>
      <c r="AB222" s="89">
        <v>59.525351524353</v>
      </c>
      <c r="AC222" s="89">
        <v>6.70449614524841</v>
      </c>
      <c r="AD222" s="89">
        <v>42.9799604415894</v>
      </c>
      <c r="AE222" s="89">
        <v>104.295711517334</v>
      </c>
      <c r="AF222" s="89">
        <v>67.5461101531982</v>
      </c>
      <c r="AG222" s="89">
        <f t="shared" si="43"/>
        <v>68.464450324837</v>
      </c>
    </row>
    <row r="223" spans="1:33">
      <c r="A223" s="83">
        <v>150000</v>
      </c>
      <c r="B223" s="84" t="s">
        <v>180</v>
      </c>
      <c r="C223" s="84">
        <v>2015</v>
      </c>
      <c r="D223" s="87">
        <v>4252.96</v>
      </c>
      <c r="E223" s="87">
        <v>536.53</v>
      </c>
      <c r="F223" s="87">
        <v>257.15</v>
      </c>
      <c r="G223" s="87">
        <v>605.26</v>
      </c>
      <c r="H223" s="86">
        <v>35.72</v>
      </c>
      <c r="I223" s="87">
        <v>175.25</v>
      </c>
      <c r="J223" s="87">
        <v>299.14</v>
      </c>
      <c r="K223" s="86">
        <v>705.02</v>
      </c>
      <c r="L223" s="86">
        <v>2511.04</v>
      </c>
      <c r="M223" s="89">
        <f t="shared" si="33"/>
        <v>1.69370460048426</v>
      </c>
      <c r="N223" s="89">
        <v>0.967985792301187</v>
      </c>
      <c r="O223" s="89">
        <f t="shared" si="34"/>
        <v>1.74972051651484</v>
      </c>
      <c r="P223" s="89">
        <f t="shared" si="35"/>
        <v>0.126154490049283</v>
      </c>
      <c r="Q223" s="89">
        <f t="shared" si="36"/>
        <v>0.060463771114706</v>
      </c>
      <c r="R223" s="89">
        <f t="shared" si="37"/>
        <v>0.142314999435687</v>
      </c>
      <c r="S223" s="89">
        <f t="shared" si="38"/>
        <v>0.0083988563259471</v>
      </c>
      <c r="T223" s="89">
        <f t="shared" si="39"/>
        <v>0.0412065949362326</v>
      </c>
      <c r="U223" s="89">
        <f t="shared" si="40"/>
        <v>0.070336894774463</v>
      </c>
      <c r="V223" s="89">
        <f t="shared" si="41"/>
        <v>0.165771603777134</v>
      </c>
      <c r="W223" s="90">
        <v>1.37389618644068</v>
      </c>
      <c r="X223" s="89">
        <v>0.241977834340863</v>
      </c>
      <c r="Y223" s="89">
        <f t="shared" si="42"/>
        <v>133.202423953722</v>
      </c>
      <c r="Z223" s="89">
        <v>2.62216627597809</v>
      </c>
      <c r="AA223" s="89">
        <v>61.3102102279663</v>
      </c>
      <c r="AB223" s="89">
        <v>50.7494115829468</v>
      </c>
      <c r="AC223" s="89">
        <v>1.57222270965576</v>
      </c>
      <c r="AD223" s="89">
        <v>69.9123334884644</v>
      </c>
      <c r="AE223" s="89">
        <v>105.50971031189</v>
      </c>
      <c r="AF223" s="89">
        <v>75.6196117401123</v>
      </c>
      <c r="AG223" s="89">
        <f t="shared" si="43"/>
        <v>66.5666702496429</v>
      </c>
    </row>
    <row r="224" spans="1:33">
      <c r="A224" s="83">
        <v>210000</v>
      </c>
      <c r="B224" s="84" t="s">
        <v>181</v>
      </c>
      <c r="C224" s="84">
        <v>2015</v>
      </c>
      <c r="D224" s="87">
        <v>4481.61</v>
      </c>
      <c r="E224" s="87">
        <v>610.24</v>
      </c>
      <c r="F224" s="87">
        <v>281.96</v>
      </c>
      <c r="G224" s="87">
        <v>995.1</v>
      </c>
      <c r="H224" s="86">
        <v>68.92</v>
      </c>
      <c r="I224" s="87">
        <v>116.79</v>
      </c>
      <c r="J224" s="87">
        <v>356.51</v>
      </c>
      <c r="K224" s="86">
        <v>821.73</v>
      </c>
      <c r="L224" s="86">
        <v>4382.4</v>
      </c>
      <c r="M224" s="89">
        <f t="shared" si="33"/>
        <v>1.0226382803943</v>
      </c>
      <c r="N224" s="89">
        <v>1.11583846231044</v>
      </c>
      <c r="O224" s="89">
        <f t="shared" si="34"/>
        <v>0.916475202223128</v>
      </c>
      <c r="P224" s="89">
        <f t="shared" si="35"/>
        <v>0.136165351291165</v>
      </c>
      <c r="Q224" s="89">
        <f t="shared" si="36"/>
        <v>0.0629148899614201</v>
      </c>
      <c r="R224" s="89">
        <f t="shared" si="37"/>
        <v>0.222040739823412</v>
      </c>
      <c r="S224" s="89">
        <f t="shared" si="38"/>
        <v>0.0153784019582248</v>
      </c>
      <c r="T224" s="89">
        <f t="shared" si="39"/>
        <v>0.0260598311767423</v>
      </c>
      <c r="U224" s="89">
        <f t="shared" si="40"/>
        <v>0.0795495368851819</v>
      </c>
      <c r="V224" s="89">
        <f t="shared" si="41"/>
        <v>0.183355981444169</v>
      </c>
      <c r="W224" s="90">
        <v>1.37389618644068</v>
      </c>
      <c r="X224" s="89">
        <v>0.241977834340863</v>
      </c>
      <c r="Y224" s="89">
        <f t="shared" si="42"/>
        <v>59.5888711081508</v>
      </c>
      <c r="Z224" s="89">
        <v>13.2316648960114</v>
      </c>
      <c r="AA224" s="89">
        <v>68.2991933822632</v>
      </c>
      <c r="AB224" s="89">
        <v>102.46485710144</v>
      </c>
      <c r="AC224" s="89">
        <v>15.6319010257721</v>
      </c>
      <c r="AD224" s="89">
        <v>36.3370442390442</v>
      </c>
      <c r="AE224" s="89">
        <v>97.4483108520508</v>
      </c>
      <c r="AF224" s="89">
        <v>72.4546098709106</v>
      </c>
      <c r="AG224" s="89">
        <f t="shared" si="43"/>
        <v>56.5810752722931</v>
      </c>
    </row>
    <row r="225" spans="1:33">
      <c r="A225" s="83">
        <v>220000</v>
      </c>
      <c r="B225" s="84" t="s">
        <v>182</v>
      </c>
      <c r="C225" s="84">
        <v>2015</v>
      </c>
      <c r="D225" s="87">
        <v>3217.1</v>
      </c>
      <c r="E225" s="87">
        <v>477.57</v>
      </c>
      <c r="F225" s="87">
        <v>245.81</v>
      </c>
      <c r="G225" s="87">
        <v>462.28</v>
      </c>
      <c r="H225" s="86">
        <v>41.39</v>
      </c>
      <c r="I225" s="87">
        <v>117.7</v>
      </c>
      <c r="J225" s="87">
        <v>247.13</v>
      </c>
      <c r="K225" s="86">
        <v>436.46</v>
      </c>
      <c r="L225" s="86">
        <v>2753.32</v>
      </c>
      <c r="M225" s="89">
        <f t="shared" si="33"/>
        <v>1.16844391498264</v>
      </c>
      <c r="N225" s="89">
        <v>1.08328394028821</v>
      </c>
      <c r="O225" s="89">
        <f t="shared" si="34"/>
        <v>1.07861279164886</v>
      </c>
      <c r="P225" s="89">
        <f t="shared" si="35"/>
        <v>0.148447359423083</v>
      </c>
      <c r="Q225" s="89">
        <f t="shared" si="36"/>
        <v>0.0764073233657642</v>
      </c>
      <c r="R225" s="89">
        <f t="shared" si="37"/>
        <v>0.143694631811259</v>
      </c>
      <c r="S225" s="89">
        <f t="shared" si="38"/>
        <v>0.0128656243200398</v>
      </c>
      <c r="T225" s="89">
        <f t="shared" si="39"/>
        <v>0.0365857449255541</v>
      </c>
      <c r="U225" s="89">
        <f t="shared" si="40"/>
        <v>0.07681763078549</v>
      </c>
      <c r="V225" s="89">
        <f t="shared" si="41"/>
        <v>0.135668770010258</v>
      </c>
      <c r="W225" s="90">
        <v>1.37389618644068</v>
      </c>
      <c r="X225" s="89">
        <v>0.241977834340863</v>
      </c>
      <c r="Y225" s="89">
        <f t="shared" si="42"/>
        <v>73.9130128737603</v>
      </c>
      <c r="Z225" s="89">
        <v>26.2481212615967</v>
      </c>
      <c r="AA225" s="89">
        <v>106.770782470703</v>
      </c>
      <c r="AB225" s="89">
        <v>51.6443300247192</v>
      </c>
      <c r="AC225" s="89">
        <v>10.5701327323914</v>
      </c>
      <c r="AD225" s="89">
        <v>59.6694612503052</v>
      </c>
      <c r="AE225" s="89">
        <v>99.8388290405273</v>
      </c>
      <c r="AF225" s="89">
        <v>81.0378074645996</v>
      </c>
      <c r="AG225" s="89">
        <f t="shared" si="43"/>
        <v>65.0114941858513</v>
      </c>
    </row>
    <row r="226" spans="1:33">
      <c r="A226" s="83">
        <v>230000</v>
      </c>
      <c r="B226" s="84" t="s">
        <v>183</v>
      </c>
      <c r="C226" s="84">
        <v>2015</v>
      </c>
      <c r="D226" s="87">
        <v>4020.66</v>
      </c>
      <c r="E226" s="87">
        <v>549.66</v>
      </c>
      <c r="F226" s="87">
        <v>273.96</v>
      </c>
      <c r="G226" s="87">
        <v>728.73</v>
      </c>
      <c r="H226" s="86">
        <v>42.91</v>
      </c>
      <c r="I226" s="87">
        <v>155.52</v>
      </c>
      <c r="J226" s="87">
        <v>242.67</v>
      </c>
      <c r="K226" s="86">
        <v>499.99</v>
      </c>
      <c r="L226" s="86">
        <v>3811.7</v>
      </c>
      <c r="M226" s="89">
        <f t="shared" si="33"/>
        <v>1.05482068368445</v>
      </c>
      <c r="N226" s="89">
        <v>0.970361295886177</v>
      </c>
      <c r="O226" s="89">
        <f t="shared" si="34"/>
        <v>1.08703911435496</v>
      </c>
      <c r="P226" s="89">
        <f t="shared" si="35"/>
        <v>0.136708898539046</v>
      </c>
      <c r="Q226" s="89">
        <f t="shared" si="36"/>
        <v>0.0681380668845413</v>
      </c>
      <c r="R226" s="89">
        <f t="shared" si="37"/>
        <v>0.181246362537494</v>
      </c>
      <c r="S226" s="89">
        <f t="shared" si="38"/>
        <v>0.0106723771719071</v>
      </c>
      <c r="T226" s="89">
        <f t="shared" si="39"/>
        <v>0.0386802166808434</v>
      </c>
      <c r="U226" s="89">
        <f t="shared" si="40"/>
        <v>0.0603557624867559</v>
      </c>
      <c r="V226" s="89">
        <f t="shared" si="41"/>
        <v>0.124355205364293</v>
      </c>
      <c r="W226" s="90">
        <v>1.37389618644068</v>
      </c>
      <c r="X226" s="89">
        <v>0.241977834340863</v>
      </c>
      <c r="Y226" s="89">
        <f t="shared" si="42"/>
        <v>74.657441364603</v>
      </c>
      <c r="Z226" s="89">
        <v>13.807715177536</v>
      </c>
      <c r="AA226" s="89">
        <v>83.1922721862793</v>
      </c>
      <c r="AB226" s="89">
        <v>76.0028982162476</v>
      </c>
      <c r="AC226" s="89">
        <v>6.15202963352203</v>
      </c>
      <c r="AD226" s="89">
        <v>64.3122005462646</v>
      </c>
      <c r="AE226" s="89">
        <v>114.243564605713</v>
      </c>
      <c r="AF226" s="89">
        <v>83.0741310119629</v>
      </c>
      <c r="AG226" s="89">
        <f t="shared" si="43"/>
        <v>63.8599687788639</v>
      </c>
    </row>
    <row r="227" spans="1:33">
      <c r="A227" s="83">
        <v>310000</v>
      </c>
      <c r="B227" s="84" t="s">
        <v>184</v>
      </c>
      <c r="C227" s="84">
        <v>2015</v>
      </c>
      <c r="D227" s="87">
        <v>6191.56</v>
      </c>
      <c r="E227" s="87">
        <v>767.32</v>
      </c>
      <c r="F227" s="87">
        <v>303.46</v>
      </c>
      <c r="G227" s="87">
        <v>543.16</v>
      </c>
      <c r="H227" s="86">
        <v>271.85</v>
      </c>
      <c r="I227" s="87">
        <v>104.35</v>
      </c>
      <c r="J227" s="87">
        <v>259.84</v>
      </c>
      <c r="K227" s="86">
        <v>501.61</v>
      </c>
      <c r="L227" s="86">
        <v>2415.27</v>
      </c>
      <c r="M227" s="89">
        <f t="shared" si="33"/>
        <v>2.56350635746728</v>
      </c>
      <c r="N227" s="89">
        <v>1.0441762642683</v>
      </c>
      <c r="O227" s="89">
        <f t="shared" si="34"/>
        <v>2.45505135980432</v>
      </c>
      <c r="P227" s="89">
        <f t="shared" si="35"/>
        <v>0.123929995025486</v>
      </c>
      <c r="Q227" s="89">
        <f t="shared" si="36"/>
        <v>0.0490118806891963</v>
      </c>
      <c r="R227" s="89">
        <f t="shared" si="37"/>
        <v>0.0877258719934879</v>
      </c>
      <c r="S227" s="89">
        <f t="shared" si="38"/>
        <v>0.0439065437466487</v>
      </c>
      <c r="T227" s="89">
        <f t="shared" si="39"/>
        <v>0.0168535877872459</v>
      </c>
      <c r="U227" s="89">
        <f t="shared" si="40"/>
        <v>0.0419668064268133</v>
      </c>
      <c r="V227" s="89">
        <f t="shared" si="41"/>
        <v>0.0810151238137077</v>
      </c>
      <c r="W227" s="90">
        <v>1.37389618644068</v>
      </c>
      <c r="X227" s="89">
        <v>0.241977834340863</v>
      </c>
      <c r="Y227" s="89">
        <f t="shared" si="42"/>
        <v>195.515296784259</v>
      </c>
      <c r="Z227" s="89">
        <v>0.264649093151093</v>
      </c>
      <c r="AA227" s="89">
        <v>28.6569142341614</v>
      </c>
      <c r="AB227" s="89">
        <v>15.3392505645752</v>
      </c>
      <c r="AC227" s="89">
        <v>73.0993223190308</v>
      </c>
      <c r="AD227" s="89">
        <v>15.9298956394196</v>
      </c>
      <c r="AE227" s="89">
        <v>130.334577560425</v>
      </c>
      <c r="AF227" s="89">
        <v>90.8748912811279</v>
      </c>
      <c r="AG227" s="89">
        <f t="shared" si="43"/>
        <v>75.9990875924066</v>
      </c>
    </row>
    <row r="228" spans="1:33">
      <c r="A228" s="83">
        <v>320000</v>
      </c>
      <c r="B228" s="84" t="s">
        <v>185</v>
      </c>
      <c r="C228" s="84">
        <v>2015</v>
      </c>
      <c r="D228" s="87">
        <v>9687.58</v>
      </c>
      <c r="E228" s="87">
        <v>1746.22</v>
      </c>
      <c r="F228" s="87">
        <v>649.31</v>
      </c>
      <c r="G228" s="87">
        <v>838.06</v>
      </c>
      <c r="H228" s="86">
        <v>371.96</v>
      </c>
      <c r="I228" s="87">
        <v>308.45</v>
      </c>
      <c r="J228" s="87">
        <v>845.68</v>
      </c>
      <c r="K228" s="86">
        <v>806.89</v>
      </c>
      <c r="L228" s="86">
        <v>7976.3</v>
      </c>
      <c r="M228" s="89">
        <f t="shared" si="33"/>
        <v>1.21454559131427</v>
      </c>
      <c r="N228" s="89">
        <v>1.13094101695079</v>
      </c>
      <c r="O228" s="89">
        <f t="shared" si="34"/>
        <v>1.07392478750916</v>
      </c>
      <c r="P228" s="89">
        <f t="shared" si="35"/>
        <v>0.180253479197075</v>
      </c>
      <c r="Q228" s="89">
        <f t="shared" si="36"/>
        <v>0.0670249948903648</v>
      </c>
      <c r="R228" s="89">
        <f t="shared" si="37"/>
        <v>0.0865087049603719</v>
      </c>
      <c r="S228" s="89">
        <f t="shared" si="38"/>
        <v>0.0383955538947807</v>
      </c>
      <c r="T228" s="89">
        <f t="shared" si="39"/>
        <v>0.0318397370653971</v>
      </c>
      <c r="U228" s="89">
        <f t="shared" si="40"/>
        <v>0.0872952791099531</v>
      </c>
      <c r="V228" s="89">
        <f t="shared" si="41"/>
        <v>0.0832911831437779</v>
      </c>
      <c r="W228" s="90">
        <v>1.37389618644068</v>
      </c>
      <c r="X228" s="89">
        <v>0.241977834340863</v>
      </c>
      <c r="Y228" s="89">
        <f t="shared" si="42"/>
        <v>73.4988483599505</v>
      </c>
      <c r="Z228" s="89">
        <v>59.9562072753906</v>
      </c>
      <c r="AA228" s="89">
        <v>80.0185203552246</v>
      </c>
      <c r="AB228" s="89">
        <v>14.5497155189514</v>
      </c>
      <c r="AC228" s="89">
        <v>61.9979190826416</v>
      </c>
      <c r="AD228" s="89">
        <v>49.1491556167603</v>
      </c>
      <c r="AE228" s="89">
        <v>90.6704998016357</v>
      </c>
      <c r="AF228" s="89">
        <v>90.4652214050293</v>
      </c>
      <c r="AG228" s="89">
        <f t="shared" si="43"/>
        <v>66.3792299590842</v>
      </c>
    </row>
    <row r="229" spans="1:33">
      <c r="A229" s="83">
        <v>330000</v>
      </c>
      <c r="B229" s="84" t="s">
        <v>186</v>
      </c>
      <c r="C229" s="84">
        <v>2015</v>
      </c>
      <c r="D229" s="87">
        <v>6645.98</v>
      </c>
      <c r="E229" s="87">
        <v>1264.93</v>
      </c>
      <c r="F229" s="87">
        <v>485.5</v>
      </c>
      <c r="G229" s="87">
        <v>541.7</v>
      </c>
      <c r="H229" s="86">
        <v>250.79</v>
      </c>
      <c r="I229" s="87">
        <v>167.89</v>
      </c>
      <c r="J229" s="87">
        <v>584.45</v>
      </c>
      <c r="K229" s="86">
        <v>1658.55</v>
      </c>
      <c r="L229" s="86">
        <v>5539</v>
      </c>
      <c r="M229" s="89">
        <f t="shared" si="33"/>
        <v>1.19985195883734</v>
      </c>
      <c r="N229" s="89">
        <v>1.10780888294408</v>
      </c>
      <c r="O229" s="89">
        <f t="shared" si="34"/>
        <v>1.08308569944722</v>
      </c>
      <c r="P229" s="89">
        <f t="shared" si="35"/>
        <v>0.190330094282559</v>
      </c>
      <c r="Q229" s="89">
        <f t="shared" si="36"/>
        <v>0.0730516793610574</v>
      </c>
      <c r="R229" s="89">
        <f t="shared" si="37"/>
        <v>0.0815079190728832</v>
      </c>
      <c r="S229" s="89">
        <f t="shared" si="38"/>
        <v>0.0377355935467756</v>
      </c>
      <c r="T229" s="89">
        <f t="shared" si="39"/>
        <v>0.0252618876373387</v>
      </c>
      <c r="U229" s="89">
        <f t="shared" si="40"/>
        <v>0.0879403789960247</v>
      </c>
      <c r="V229" s="89">
        <f t="shared" si="41"/>
        <v>0.249556874983072</v>
      </c>
      <c r="W229" s="90">
        <v>1.37389618644068</v>
      </c>
      <c r="X229" s="89">
        <v>0.241977834340863</v>
      </c>
      <c r="Y229" s="89">
        <f t="shared" si="42"/>
        <v>74.3081745733713</v>
      </c>
      <c r="Z229" s="89">
        <v>70.6353950500488</v>
      </c>
      <c r="AA229" s="89">
        <v>97.2026824951172</v>
      </c>
      <c r="AB229" s="89">
        <v>11.3058710098267</v>
      </c>
      <c r="AC229" s="89">
        <v>60.6684875488281</v>
      </c>
      <c r="AD229" s="89">
        <v>34.5682716369629</v>
      </c>
      <c r="AE229" s="89">
        <v>90.1060104370117</v>
      </c>
      <c r="AF229" s="89">
        <v>60.5391454696655</v>
      </c>
      <c r="AG229" s="89">
        <f t="shared" si="43"/>
        <v>65.7561251566786</v>
      </c>
    </row>
    <row r="230" spans="1:33">
      <c r="A230" s="83">
        <v>340000</v>
      </c>
      <c r="B230" s="84" t="s">
        <v>187</v>
      </c>
      <c r="C230" s="84">
        <v>2015</v>
      </c>
      <c r="D230" s="87">
        <v>5239.01</v>
      </c>
      <c r="E230" s="87">
        <v>856.73</v>
      </c>
      <c r="F230" s="87">
        <v>485.6</v>
      </c>
      <c r="G230" s="87">
        <v>691.54</v>
      </c>
      <c r="H230" s="86">
        <v>147.94</v>
      </c>
      <c r="I230" s="87">
        <v>124.83</v>
      </c>
      <c r="J230" s="87">
        <v>400.09</v>
      </c>
      <c r="K230" s="86">
        <v>1145.89</v>
      </c>
      <c r="L230" s="86">
        <v>6143.6</v>
      </c>
      <c r="M230" s="89">
        <f t="shared" si="33"/>
        <v>0.852758968682857</v>
      </c>
      <c r="N230" s="89">
        <v>1.15241205604496</v>
      </c>
      <c r="O230" s="89">
        <f t="shared" si="34"/>
        <v>0.739977479591369</v>
      </c>
      <c r="P230" s="89">
        <f t="shared" si="35"/>
        <v>0.163528987346846</v>
      </c>
      <c r="Q230" s="89">
        <f t="shared" si="36"/>
        <v>0.0926892676288077</v>
      </c>
      <c r="R230" s="89">
        <f t="shared" si="37"/>
        <v>0.131998221037944</v>
      </c>
      <c r="S230" s="89">
        <f t="shared" si="38"/>
        <v>0.0282381594996001</v>
      </c>
      <c r="T230" s="89">
        <f t="shared" si="39"/>
        <v>0.0238270207539211</v>
      </c>
      <c r="U230" s="89">
        <f t="shared" si="40"/>
        <v>0.0763674816425241</v>
      </c>
      <c r="V230" s="89">
        <f t="shared" si="41"/>
        <v>0.218722621258597</v>
      </c>
      <c r="W230" s="90">
        <v>1.37389618644068</v>
      </c>
      <c r="X230" s="89">
        <v>0.241977834340863</v>
      </c>
      <c r="Y230" s="89">
        <f t="shared" si="42"/>
        <v>43.9960748340787</v>
      </c>
      <c r="Z230" s="89">
        <v>42.2316122055054</v>
      </c>
      <c r="AA230" s="89">
        <v>153.196229934692</v>
      </c>
      <c r="AB230" s="89">
        <v>44.0572595596313</v>
      </c>
      <c r="AC230" s="89">
        <v>41.5367460250854</v>
      </c>
      <c r="AD230" s="89">
        <v>31.3876533508301</v>
      </c>
      <c r="AE230" s="89">
        <v>100.232725143433</v>
      </c>
      <c r="AF230" s="89">
        <v>66.0889863967896</v>
      </c>
      <c r="AG230" s="89">
        <f t="shared" si="43"/>
        <v>66.4437283354223</v>
      </c>
    </row>
    <row r="231" spans="1:33">
      <c r="A231" s="83">
        <v>350000</v>
      </c>
      <c r="B231" s="84" t="s">
        <v>188</v>
      </c>
      <c r="C231" s="84">
        <v>2015</v>
      </c>
      <c r="D231" s="87">
        <v>4001.58</v>
      </c>
      <c r="E231" s="87">
        <v>757.51</v>
      </c>
      <c r="F231" s="87">
        <v>351.19</v>
      </c>
      <c r="G231" s="87">
        <v>341.77</v>
      </c>
      <c r="H231" s="86">
        <v>76.6</v>
      </c>
      <c r="I231" s="87">
        <v>95.57</v>
      </c>
      <c r="J231" s="87">
        <v>308.02</v>
      </c>
      <c r="K231" s="86">
        <v>1498.67</v>
      </c>
      <c r="L231" s="86">
        <v>3839</v>
      </c>
      <c r="M231" s="89">
        <f t="shared" si="33"/>
        <v>1.04234957020057</v>
      </c>
      <c r="N231" s="89">
        <v>1.12816463458449</v>
      </c>
      <c r="O231" s="89">
        <f t="shared" si="34"/>
        <v>0.923933917308511</v>
      </c>
      <c r="P231" s="89">
        <f t="shared" si="35"/>
        <v>0.189302725423458</v>
      </c>
      <c r="Q231" s="89">
        <f t="shared" si="36"/>
        <v>0.0877628336806961</v>
      </c>
      <c r="R231" s="89">
        <f t="shared" si="37"/>
        <v>0.0854087635384023</v>
      </c>
      <c r="S231" s="89">
        <f t="shared" si="38"/>
        <v>0.019142438736699</v>
      </c>
      <c r="T231" s="89">
        <f t="shared" si="39"/>
        <v>0.0238830661888554</v>
      </c>
      <c r="U231" s="89">
        <f t="shared" si="40"/>
        <v>0.0769745950349612</v>
      </c>
      <c r="V231" s="89">
        <f t="shared" si="41"/>
        <v>0.374519564771915</v>
      </c>
      <c r="W231" s="90">
        <v>1.37389618644068</v>
      </c>
      <c r="X231" s="89">
        <v>0.241977834340863</v>
      </c>
      <c r="Y231" s="89">
        <f t="shared" si="42"/>
        <v>60.2478157282771</v>
      </c>
      <c r="Z231" s="89">
        <v>69.5465898513794</v>
      </c>
      <c r="AA231" s="89">
        <v>139.149265289307</v>
      </c>
      <c r="AB231" s="89">
        <v>13.8362193107605</v>
      </c>
      <c r="AC231" s="89">
        <v>23.2142210006714</v>
      </c>
      <c r="AD231" s="89">
        <v>31.5118885040283</v>
      </c>
      <c r="AE231" s="89">
        <v>99.7014713287354</v>
      </c>
      <c r="AF231" s="89">
        <v>38.0471777915955</v>
      </c>
      <c r="AG231" s="89">
        <f t="shared" si="43"/>
        <v>63.9850392103375</v>
      </c>
    </row>
    <row r="232" spans="1:33">
      <c r="A232" s="83">
        <v>360000</v>
      </c>
      <c r="B232" s="84" t="s">
        <v>189</v>
      </c>
      <c r="C232" s="84">
        <v>2015</v>
      </c>
      <c r="D232" s="87">
        <v>4412.55</v>
      </c>
      <c r="E232" s="87">
        <v>793.27</v>
      </c>
      <c r="F232" s="87">
        <v>398.79</v>
      </c>
      <c r="G232" s="87">
        <v>510.18</v>
      </c>
      <c r="H232" s="86">
        <v>73.16</v>
      </c>
      <c r="I232" s="87">
        <v>87.43</v>
      </c>
      <c r="J232" s="87">
        <v>410.83</v>
      </c>
      <c r="K232" s="86">
        <v>678.02</v>
      </c>
      <c r="L232" s="86">
        <v>4565.63</v>
      </c>
      <c r="M232" s="89">
        <f t="shared" si="33"/>
        <v>0.966471220839183</v>
      </c>
      <c r="N232" s="89">
        <v>1.13077082162783</v>
      </c>
      <c r="O232" s="89">
        <f t="shared" si="34"/>
        <v>0.85470123773434</v>
      </c>
      <c r="P232" s="89">
        <f t="shared" si="35"/>
        <v>0.179775866562419</v>
      </c>
      <c r="Q232" s="89">
        <f t="shared" si="36"/>
        <v>0.0903763130162831</v>
      </c>
      <c r="R232" s="89">
        <f t="shared" si="37"/>
        <v>0.115620219600911</v>
      </c>
      <c r="S232" s="89">
        <f t="shared" si="38"/>
        <v>0.0165799820965201</v>
      </c>
      <c r="T232" s="89">
        <f t="shared" si="39"/>
        <v>0.0198139397853849</v>
      </c>
      <c r="U232" s="89">
        <f t="shared" si="40"/>
        <v>0.0931048939955355</v>
      </c>
      <c r="V232" s="89">
        <f t="shared" si="41"/>
        <v>0.153657182354874</v>
      </c>
      <c r="W232" s="90">
        <v>1.37389618644068</v>
      </c>
      <c r="X232" s="89">
        <v>0.241977834340863</v>
      </c>
      <c r="Y232" s="89">
        <f t="shared" si="42"/>
        <v>54.1314134766714</v>
      </c>
      <c r="Z232" s="89">
        <v>59.4500350952149</v>
      </c>
      <c r="AA232" s="89">
        <v>146.601190567017</v>
      </c>
      <c r="AB232" s="89">
        <v>33.4333896636963</v>
      </c>
      <c r="AC232" s="89">
        <v>18.0523777008057</v>
      </c>
      <c r="AD232" s="89">
        <v>22.4920010566711</v>
      </c>
      <c r="AE232" s="89">
        <v>85.5868721008301</v>
      </c>
      <c r="AF232" s="89">
        <v>77.8000831604004</v>
      </c>
      <c r="AG232" s="89">
        <f t="shared" si="43"/>
        <v>65.4704389129094</v>
      </c>
    </row>
    <row r="233" spans="1:33">
      <c r="A233" s="83">
        <v>370000</v>
      </c>
      <c r="B233" s="84" t="s">
        <v>190</v>
      </c>
      <c r="C233" s="84">
        <v>2015</v>
      </c>
      <c r="D233" s="87">
        <v>8250.01</v>
      </c>
      <c r="E233" s="87">
        <v>1690.62</v>
      </c>
      <c r="F233" s="87">
        <v>701.43</v>
      </c>
      <c r="G233" s="87">
        <v>904.64</v>
      </c>
      <c r="H233" s="86">
        <v>159.05</v>
      </c>
      <c r="I233" s="87">
        <v>217.08</v>
      </c>
      <c r="J233" s="87">
        <v>738.11</v>
      </c>
      <c r="K233" s="86">
        <v>752.41</v>
      </c>
      <c r="L233" s="86">
        <v>9847.16</v>
      </c>
      <c r="M233" s="89">
        <f t="shared" si="33"/>
        <v>0.837806027321583</v>
      </c>
      <c r="N233" s="89">
        <v>1.03171628408142</v>
      </c>
      <c r="O233" s="89">
        <f t="shared" si="34"/>
        <v>0.812050793661279</v>
      </c>
      <c r="P233" s="89">
        <f t="shared" si="35"/>
        <v>0.204923387971651</v>
      </c>
      <c r="Q233" s="89">
        <f t="shared" si="36"/>
        <v>0.0850217151251938</v>
      </c>
      <c r="R233" s="89">
        <f t="shared" si="37"/>
        <v>0.109653200420363</v>
      </c>
      <c r="S233" s="89">
        <f t="shared" si="38"/>
        <v>0.0192787645105885</v>
      </c>
      <c r="T233" s="89">
        <f t="shared" si="39"/>
        <v>0.0263126953785511</v>
      </c>
      <c r="U233" s="89">
        <f t="shared" si="40"/>
        <v>0.0894677703420965</v>
      </c>
      <c r="V233" s="89">
        <f t="shared" si="41"/>
        <v>0.0912011015744223</v>
      </c>
      <c r="W233" s="90">
        <v>1.37389618644068</v>
      </c>
      <c r="X233" s="89">
        <v>0.241977834340863</v>
      </c>
      <c r="Y233" s="89">
        <f t="shared" si="42"/>
        <v>50.3634346296159</v>
      </c>
      <c r="Z233" s="89">
        <v>86.1013507843018</v>
      </c>
      <c r="AA233" s="89">
        <v>131.333389282227</v>
      </c>
      <c r="AB233" s="89">
        <v>29.562783241272</v>
      </c>
      <c r="AC233" s="89">
        <v>23.4888362884521</v>
      </c>
      <c r="AD233" s="89">
        <v>36.8975591659546</v>
      </c>
      <c r="AE233" s="89">
        <v>88.7694835662842</v>
      </c>
      <c r="AF233" s="89">
        <v>89.0415191650391</v>
      </c>
      <c r="AG233" s="89">
        <f t="shared" si="43"/>
        <v>69.4639160786027</v>
      </c>
    </row>
    <row r="234" spans="1:33">
      <c r="A234" s="83">
        <v>410000</v>
      </c>
      <c r="B234" s="84" t="s">
        <v>191</v>
      </c>
      <c r="C234" s="84">
        <v>2015</v>
      </c>
      <c r="D234" s="87">
        <v>6799.35</v>
      </c>
      <c r="E234" s="87">
        <v>1271</v>
      </c>
      <c r="F234" s="87">
        <v>717.74</v>
      </c>
      <c r="G234" s="87">
        <v>945.83</v>
      </c>
      <c r="H234" s="86">
        <v>83.25</v>
      </c>
      <c r="I234" s="87">
        <v>177.77</v>
      </c>
      <c r="J234" s="87">
        <v>695.32</v>
      </c>
      <c r="K234" s="86">
        <v>1228.73</v>
      </c>
      <c r="L234" s="86">
        <v>9480</v>
      </c>
      <c r="M234" s="89">
        <f t="shared" si="33"/>
        <v>0.717231012658228</v>
      </c>
      <c r="N234" s="89">
        <v>1.03925808335568</v>
      </c>
      <c r="O234" s="89">
        <f t="shared" si="34"/>
        <v>0.690137535752762</v>
      </c>
      <c r="P234" s="89">
        <f t="shared" si="35"/>
        <v>0.186929632979623</v>
      </c>
      <c r="Q234" s="89">
        <f t="shared" si="36"/>
        <v>0.10556009030275</v>
      </c>
      <c r="R234" s="89">
        <f t="shared" si="37"/>
        <v>0.139105943950525</v>
      </c>
      <c r="S234" s="89">
        <f t="shared" si="38"/>
        <v>0.0122438174237243</v>
      </c>
      <c r="T234" s="89">
        <f t="shared" si="39"/>
        <v>0.0261451462272129</v>
      </c>
      <c r="U234" s="89">
        <f t="shared" si="40"/>
        <v>0.102262716289057</v>
      </c>
      <c r="V234" s="89">
        <f t="shared" si="41"/>
        <v>0.180712862258892</v>
      </c>
      <c r="W234" s="90">
        <v>1.37389618644068</v>
      </c>
      <c r="X234" s="89">
        <v>0.241977834340863</v>
      </c>
      <c r="Y234" s="89">
        <f t="shared" si="42"/>
        <v>39.5929353544379</v>
      </c>
      <c r="Z234" s="89">
        <v>67.0315885543823</v>
      </c>
      <c r="AA234" s="89">
        <v>189.89538192749</v>
      </c>
      <c r="AB234" s="89">
        <v>48.6678028106689</v>
      </c>
      <c r="AC234" s="89">
        <v>9.31755721569061</v>
      </c>
      <c r="AD234" s="89">
        <v>36.5261602401733</v>
      </c>
      <c r="AE234" s="89">
        <v>77.5734376907349</v>
      </c>
      <c r="AF234" s="89">
        <v>72.9303455352783</v>
      </c>
      <c r="AG234" s="89">
        <f t="shared" si="43"/>
        <v>70.959162992423</v>
      </c>
    </row>
    <row r="235" spans="1:33">
      <c r="A235" s="83">
        <v>420000</v>
      </c>
      <c r="B235" s="84" t="s">
        <v>192</v>
      </c>
      <c r="C235" s="84">
        <v>2015</v>
      </c>
      <c r="D235" s="87">
        <v>6132.84</v>
      </c>
      <c r="E235" s="87">
        <v>913.05</v>
      </c>
      <c r="F235" s="87">
        <v>515.25</v>
      </c>
      <c r="G235" s="87">
        <v>858.7</v>
      </c>
      <c r="H235" s="86">
        <v>157.36</v>
      </c>
      <c r="I235" s="87">
        <v>145.84</v>
      </c>
      <c r="J235" s="87">
        <v>618.14</v>
      </c>
      <c r="K235" s="86">
        <v>1050.37</v>
      </c>
      <c r="L235" s="86">
        <v>5851.5</v>
      </c>
      <c r="M235" s="89">
        <f t="shared" si="33"/>
        <v>1.04807997949244</v>
      </c>
      <c r="N235" s="89">
        <v>1.20164425757141</v>
      </c>
      <c r="O235" s="89">
        <f t="shared" si="34"/>
        <v>0.872204875019056</v>
      </c>
      <c r="P235" s="89">
        <f t="shared" si="35"/>
        <v>0.148878822861839</v>
      </c>
      <c r="Q235" s="89">
        <f t="shared" si="36"/>
        <v>0.0840149098949263</v>
      </c>
      <c r="R235" s="89">
        <f t="shared" si="37"/>
        <v>0.140016696995193</v>
      </c>
      <c r="S235" s="89">
        <f t="shared" si="38"/>
        <v>0.0256585855818838</v>
      </c>
      <c r="T235" s="89">
        <f t="shared" si="39"/>
        <v>0.023780173622661</v>
      </c>
      <c r="U235" s="89">
        <f t="shared" si="40"/>
        <v>0.100791802818922</v>
      </c>
      <c r="V235" s="89">
        <f t="shared" si="41"/>
        <v>0.171269754306325</v>
      </c>
      <c r="W235" s="90">
        <v>1.37389618644068</v>
      </c>
      <c r="X235" s="89">
        <v>0.241977834340863</v>
      </c>
      <c r="Y235" s="89">
        <f t="shared" si="42"/>
        <v>55.677782722496</v>
      </c>
      <c r="Z235" s="89">
        <v>26.7053866386414</v>
      </c>
      <c r="AA235" s="89">
        <v>128.46263885498</v>
      </c>
      <c r="AB235" s="89">
        <v>49.2585754394531</v>
      </c>
      <c r="AC235" s="89">
        <v>36.3404226303101</v>
      </c>
      <c r="AD235" s="89">
        <v>31.2838101387024</v>
      </c>
      <c r="AE235" s="89">
        <v>78.8605403900146</v>
      </c>
      <c r="AF235" s="89">
        <v>74.6300029754639</v>
      </c>
      <c r="AG235" s="89">
        <f t="shared" si="43"/>
        <v>61.4480955259368</v>
      </c>
    </row>
    <row r="236" spans="1:33">
      <c r="A236" s="83">
        <v>430000</v>
      </c>
      <c r="B236" s="84" t="s">
        <v>193</v>
      </c>
      <c r="C236" s="84">
        <v>2015</v>
      </c>
      <c r="D236" s="87">
        <v>5728.72</v>
      </c>
      <c r="E236" s="87">
        <v>928.54</v>
      </c>
      <c r="F236" s="87">
        <v>493.74</v>
      </c>
      <c r="G236" s="87">
        <v>781.79</v>
      </c>
      <c r="H236" s="86">
        <v>66.26</v>
      </c>
      <c r="I236" s="87">
        <v>149</v>
      </c>
      <c r="J236" s="87">
        <v>634.17</v>
      </c>
      <c r="K236" s="86">
        <v>1331.43</v>
      </c>
      <c r="L236" s="86">
        <v>6783.03</v>
      </c>
      <c r="M236" s="89">
        <f t="shared" si="33"/>
        <v>0.844566513785137</v>
      </c>
      <c r="N236" s="89">
        <v>1.16890866975563</v>
      </c>
      <c r="O236" s="89">
        <f t="shared" si="34"/>
        <v>0.722525664867984</v>
      </c>
      <c r="P236" s="89">
        <f t="shared" si="35"/>
        <v>0.162085073105336</v>
      </c>
      <c r="Q236" s="89">
        <f t="shared" si="36"/>
        <v>0.0861867921629963</v>
      </c>
      <c r="R236" s="89">
        <f t="shared" si="37"/>
        <v>0.136468530491977</v>
      </c>
      <c r="S236" s="89">
        <f t="shared" si="38"/>
        <v>0.011566283567708</v>
      </c>
      <c r="T236" s="89">
        <f t="shared" si="39"/>
        <v>0.0260093005069195</v>
      </c>
      <c r="U236" s="89">
        <f t="shared" si="40"/>
        <v>0.110700121493108</v>
      </c>
      <c r="V236" s="89">
        <f t="shared" si="41"/>
        <v>0.232413174321663</v>
      </c>
      <c r="W236" s="90">
        <v>1.37389618644068</v>
      </c>
      <c r="X236" s="89">
        <v>0.241977834340863</v>
      </c>
      <c r="Y236" s="89">
        <f t="shared" si="42"/>
        <v>42.4542838832553</v>
      </c>
      <c r="Z236" s="89">
        <v>40.7013559341431</v>
      </c>
      <c r="AA236" s="89">
        <v>134.655427932739</v>
      </c>
      <c r="AB236" s="89">
        <v>46.9570016860962</v>
      </c>
      <c r="AC236" s="89">
        <v>7.95272529125214</v>
      </c>
      <c r="AD236" s="89">
        <v>36.2250351905823</v>
      </c>
      <c r="AE236" s="89">
        <v>70.1904010772705</v>
      </c>
      <c r="AF236" s="89">
        <v>63.6248350143433</v>
      </c>
      <c r="AG236" s="89">
        <f t="shared" si="43"/>
        <v>57.2893741826378</v>
      </c>
    </row>
    <row r="237" spans="1:33">
      <c r="A237" s="83">
        <v>440000</v>
      </c>
      <c r="B237" s="84" t="s">
        <v>194</v>
      </c>
      <c r="C237" s="84">
        <v>2015</v>
      </c>
      <c r="D237" s="87">
        <v>12827.8</v>
      </c>
      <c r="E237" s="87">
        <v>2040.65</v>
      </c>
      <c r="F237" s="87">
        <v>918.36</v>
      </c>
      <c r="G237" s="87">
        <v>1064.91</v>
      </c>
      <c r="H237" s="86">
        <v>547.64</v>
      </c>
      <c r="I237" s="87">
        <v>322.33</v>
      </c>
      <c r="J237" s="87">
        <v>1018.91</v>
      </c>
      <c r="K237" s="86">
        <v>1755.3</v>
      </c>
      <c r="L237" s="86">
        <v>10849</v>
      </c>
      <c r="M237" s="89">
        <f t="shared" si="33"/>
        <v>1.18239469075491</v>
      </c>
      <c r="N237" s="89">
        <v>1.06741207548384</v>
      </c>
      <c r="O237" s="89">
        <f t="shared" si="34"/>
        <v>1.10772092419785</v>
      </c>
      <c r="P237" s="89">
        <f t="shared" si="35"/>
        <v>0.159080278769547</v>
      </c>
      <c r="Q237" s="89">
        <f t="shared" si="36"/>
        <v>0.0715913874553704</v>
      </c>
      <c r="R237" s="89">
        <f t="shared" si="37"/>
        <v>0.0830157938227911</v>
      </c>
      <c r="S237" s="89">
        <f t="shared" si="38"/>
        <v>0.0426916540638301</v>
      </c>
      <c r="T237" s="89">
        <f t="shared" si="39"/>
        <v>0.0251274575531268</v>
      </c>
      <c r="U237" s="89">
        <f t="shared" si="40"/>
        <v>0.0794298320834438</v>
      </c>
      <c r="V237" s="89">
        <f t="shared" si="41"/>
        <v>0.136835622632096</v>
      </c>
      <c r="W237" s="90">
        <v>1.37389618644068</v>
      </c>
      <c r="X237" s="89">
        <v>0.241977834340863</v>
      </c>
      <c r="Y237" s="89">
        <f t="shared" si="42"/>
        <v>76.4845881552282</v>
      </c>
      <c r="Z237" s="89">
        <v>37.5168776512146</v>
      </c>
      <c r="AA237" s="89">
        <v>93.0388832092285</v>
      </c>
      <c r="AB237" s="89">
        <v>12.2839796543121</v>
      </c>
      <c r="AC237" s="89">
        <v>70.6520366668701</v>
      </c>
      <c r="AD237" s="89">
        <v>34.2702865600586</v>
      </c>
      <c r="AE237" s="89">
        <v>97.5530529022217</v>
      </c>
      <c r="AF237" s="89">
        <v>80.8277893066406</v>
      </c>
      <c r="AG237" s="89">
        <f t="shared" si="43"/>
        <v>64.4389962691224</v>
      </c>
    </row>
    <row r="238" spans="1:33">
      <c r="A238" s="83">
        <v>450000</v>
      </c>
      <c r="B238" s="84" t="s">
        <v>195</v>
      </c>
      <c r="C238" s="84">
        <v>2015</v>
      </c>
      <c r="D238" s="87">
        <v>4065.51</v>
      </c>
      <c r="E238" s="87">
        <v>789.69</v>
      </c>
      <c r="F238" s="87">
        <v>413.87</v>
      </c>
      <c r="G238" s="87">
        <v>460.63</v>
      </c>
      <c r="H238" s="86">
        <v>48.94</v>
      </c>
      <c r="I238" s="87">
        <v>98.68</v>
      </c>
      <c r="J238" s="87">
        <v>395.3</v>
      </c>
      <c r="K238" s="86">
        <v>1207.52</v>
      </c>
      <c r="L238" s="86">
        <v>4796</v>
      </c>
      <c r="M238" s="89">
        <f t="shared" si="33"/>
        <v>0.847687656380317</v>
      </c>
      <c r="N238" s="89">
        <v>1.13890940848047</v>
      </c>
      <c r="O238" s="89">
        <f t="shared" si="34"/>
        <v>0.744297702756973</v>
      </c>
      <c r="P238" s="89">
        <f t="shared" si="35"/>
        <v>0.194241312898013</v>
      </c>
      <c r="Q238" s="89">
        <f t="shared" si="36"/>
        <v>0.101800266141271</v>
      </c>
      <c r="R238" s="89">
        <f t="shared" si="37"/>
        <v>0.113301898162838</v>
      </c>
      <c r="S238" s="89">
        <f t="shared" si="38"/>
        <v>0.0120378501098263</v>
      </c>
      <c r="T238" s="89">
        <f t="shared" si="39"/>
        <v>0.0242724774997479</v>
      </c>
      <c r="U238" s="89">
        <f t="shared" si="40"/>
        <v>0.0972325735270606</v>
      </c>
      <c r="V238" s="89">
        <f t="shared" si="41"/>
        <v>0.297015626575756</v>
      </c>
      <c r="W238" s="90">
        <v>1.37389618644068</v>
      </c>
      <c r="X238" s="89">
        <v>0.241977834340863</v>
      </c>
      <c r="Y238" s="89">
        <f t="shared" si="42"/>
        <v>44.3777475190025</v>
      </c>
      <c r="Z238" s="89">
        <v>74.7804975509644</v>
      </c>
      <c r="AA238" s="89">
        <v>179.174823760986</v>
      </c>
      <c r="AB238" s="89">
        <v>31.9295716285706</v>
      </c>
      <c r="AC238" s="89">
        <v>8.9026540517807</v>
      </c>
      <c r="AD238" s="89">
        <v>32.3750829696655</v>
      </c>
      <c r="AE238" s="89">
        <v>81.9750022888184</v>
      </c>
      <c r="AF238" s="89">
        <v>51.9970703125</v>
      </c>
      <c r="AG238" s="89">
        <f t="shared" si="43"/>
        <v>67.6867858257266</v>
      </c>
    </row>
    <row r="239" spans="1:33">
      <c r="A239" s="83">
        <v>460000</v>
      </c>
      <c r="B239" s="84" t="s">
        <v>196</v>
      </c>
      <c r="C239" s="84">
        <v>2015</v>
      </c>
      <c r="D239" s="87">
        <v>1239.43</v>
      </c>
      <c r="E239" s="87">
        <v>206.84</v>
      </c>
      <c r="F239" s="87">
        <v>100.54</v>
      </c>
      <c r="G239" s="87">
        <v>174.77</v>
      </c>
      <c r="H239" s="86">
        <v>12.38</v>
      </c>
      <c r="I239" s="87">
        <v>31.54</v>
      </c>
      <c r="J239" s="87">
        <v>113.32</v>
      </c>
      <c r="K239" s="86">
        <v>209.71</v>
      </c>
      <c r="L239" s="86">
        <v>910.82</v>
      </c>
      <c r="M239" s="89">
        <f t="shared" si="33"/>
        <v>1.36078478733449</v>
      </c>
      <c r="N239" s="89">
        <v>1.21045631108715</v>
      </c>
      <c r="O239" s="89">
        <f t="shared" si="34"/>
        <v>1.12419157541698</v>
      </c>
      <c r="P239" s="89">
        <f t="shared" si="35"/>
        <v>0.166883164035081</v>
      </c>
      <c r="Q239" s="89">
        <f t="shared" si="36"/>
        <v>0.0811179332435071</v>
      </c>
      <c r="R239" s="89">
        <f t="shared" si="37"/>
        <v>0.141008366749232</v>
      </c>
      <c r="S239" s="89">
        <f t="shared" si="38"/>
        <v>0.00998846243837893</v>
      </c>
      <c r="T239" s="89">
        <f t="shared" si="39"/>
        <v>0.0254471813656277</v>
      </c>
      <c r="U239" s="89">
        <f t="shared" si="40"/>
        <v>0.0914291246782795</v>
      </c>
      <c r="V239" s="89">
        <f t="shared" si="41"/>
        <v>0.169198744584204</v>
      </c>
      <c r="W239" s="90">
        <v>1.37389618644068</v>
      </c>
      <c r="X239" s="89">
        <v>0.241977834340863</v>
      </c>
      <c r="Y239" s="89">
        <f t="shared" si="42"/>
        <v>77.9396976327424</v>
      </c>
      <c r="Z239" s="89">
        <v>45.7863664627075</v>
      </c>
      <c r="AA239" s="89">
        <v>120.202360153198</v>
      </c>
      <c r="AB239" s="89">
        <v>49.9018430709839</v>
      </c>
      <c r="AC239" s="89">
        <v>4.77434366941452</v>
      </c>
      <c r="AD239" s="89">
        <v>34.9790072441101</v>
      </c>
      <c r="AE239" s="89">
        <v>87.0532321929932</v>
      </c>
      <c r="AF239" s="89">
        <v>75.0027656555176</v>
      </c>
      <c r="AG239" s="89">
        <f t="shared" si="43"/>
        <v>65.6573677022362</v>
      </c>
    </row>
    <row r="240" spans="1:33">
      <c r="A240" s="83">
        <v>500000</v>
      </c>
      <c r="B240" s="84" t="s">
        <v>197</v>
      </c>
      <c r="C240" s="84">
        <v>2015</v>
      </c>
      <c r="D240" s="87">
        <v>3792</v>
      </c>
      <c r="E240" s="87">
        <v>536.24</v>
      </c>
      <c r="F240" s="87">
        <v>313.98</v>
      </c>
      <c r="G240" s="87">
        <v>569.63</v>
      </c>
      <c r="H240" s="86">
        <v>45.37</v>
      </c>
      <c r="I240" s="87">
        <v>140.73</v>
      </c>
      <c r="J240" s="87">
        <v>270.17</v>
      </c>
      <c r="K240" s="86">
        <v>1145.65</v>
      </c>
      <c r="L240" s="86">
        <v>3016.55</v>
      </c>
      <c r="M240" s="89">
        <f t="shared" si="33"/>
        <v>1.25706519036648</v>
      </c>
      <c r="N240" s="89">
        <v>1.10301544073619</v>
      </c>
      <c r="O240" s="89">
        <f t="shared" si="34"/>
        <v>1.13966236912103</v>
      </c>
      <c r="P240" s="89">
        <f t="shared" si="35"/>
        <v>0.141413502109705</v>
      </c>
      <c r="Q240" s="89">
        <f t="shared" si="36"/>
        <v>0.0828006329113924</v>
      </c>
      <c r="R240" s="89">
        <f t="shared" si="37"/>
        <v>0.15021888185654</v>
      </c>
      <c r="S240" s="89">
        <f t="shared" si="38"/>
        <v>0.0119646624472574</v>
      </c>
      <c r="T240" s="89">
        <f t="shared" si="39"/>
        <v>0.0371123417721519</v>
      </c>
      <c r="U240" s="89">
        <f t="shared" si="40"/>
        <v>0.0712473628691983</v>
      </c>
      <c r="V240" s="89">
        <f t="shared" si="41"/>
        <v>0.302122890295359</v>
      </c>
      <c r="W240" s="90">
        <v>1.37389618644068</v>
      </c>
      <c r="X240" s="89">
        <v>0.241977834340863</v>
      </c>
      <c r="Y240" s="89">
        <f t="shared" si="42"/>
        <v>79.3064741034432</v>
      </c>
      <c r="Z240" s="89">
        <v>18.793648481369</v>
      </c>
      <c r="AA240" s="89">
        <v>125.000314712524</v>
      </c>
      <c r="AB240" s="89">
        <v>55.8763980865479</v>
      </c>
      <c r="AC240" s="89">
        <v>8.75522434711456</v>
      </c>
      <c r="AD240" s="89">
        <v>60.8367490768433</v>
      </c>
      <c r="AE240" s="89">
        <v>104.713010787964</v>
      </c>
      <c r="AF240" s="89">
        <v>51.0778188705444</v>
      </c>
      <c r="AG240" s="89">
        <f t="shared" si="43"/>
        <v>65.556309416674</v>
      </c>
    </row>
    <row r="241" spans="1:33">
      <c r="A241" s="83">
        <v>510000</v>
      </c>
      <c r="B241" s="84" t="s">
        <v>198</v>
      </c>
      <c r="C241" s="84">
        <v>2015</v>
      </c>
      <c r="D241" s="87">
        <v>7497.51</v>
      </c>
      <c r="E241" s="87">
        <v>1252.33</v>
      </c>
      <c r="F241" s="87">
        <v>686.42</v>
      </c>
      <c r="G241" s="87">
        <v>1111.75</v>
      </c>
      <c r="H241" s="86">
        <v>96.69</v>
      </c>
      <c r="I241" s="87">
        <v>169.31</v>
      </c>
      <c r="J241" s="87">
        <v>622.22</v>
      </c>
      <c r="K241" s="86">
        <v>1656.81</v>
      </c>
      <c r="L241" s="86">
        <v>8204</v>
      </c>
      <c r="M241" s="89">
        <f t="shared" si="33"/>
        <v>0.913884690394929</v>
      </c>
      <c r="N241" s="89">
        <v>1.08521410237795</v>
      </c>
      <c r="O241" s="89">
        <f t="shared" si="34"/>
        <v>0.842123861450382</v>
      </c>
      <c r="P241" s="89">
        <f t="shared" si="35"/>
        <v>0.167032788219022</v>
      </c>
      <c r="Q241" s="89">
        <f t="shared" si="36"/>
        <v>0.0915530622833447</v>
      </c>
      <c r="R241" s="89">
        <f t="shared" si="37"/>
        <v>0.148282563144297</v>
      </c>
      <c r="S241" s="89">
        <f t="shared" si="38"/>
        <v>0.0128962815654797</v>
      </c>
      <c r="T241" s="89">
        <f t="shared" si="39"/>
        <v>0.0225821639450964</v>
      </c>
      <c r="U241" s="89">
        <f t="shared" si="40"/>
        <v>0.0829902194195139</v>
      </c>
      <c r="V241" s="89">
        <f t="shared" si="41"/>
        <v>0.22098136581345</v>
      </c>
      <c r="W241" s="90">
        <v>1.37389618644068</v>
      </c>
      <c r="X241" s="89">
        <v>0.241977834340863</v>
      </c>
      <c r="Y241" s="89">
        <f t="shared" si="42"/>
        <v>53.020257688745</v>
      </c>
      <c r="Z241" s="89">
        <v>45.944938659668</v>
      </c>
      <c r="AA241" s="89">
        <v>149.956512451172</v>
      </c>
      <c r="AB241" s="89">
        <v>54.6203708648682</v>
      </c>
      <c r="AC241" s="89">
        <v>10.6318891048431</v>
      </c>
      <c r="AD241" s="89">
        <v>28.6282253265381</v>
      </c>
      <c r="AE241" s="89">
        <v>94.4375801086426</v>
      </c>
      <c r="AF241" s="89">
        <v>65.6824398040771</v>
      </c>
      <c r="AG241" s="89">
        <f t="shared" si="43"/>
        <v>65.3893197252719</v>
      </c>
    </row>
    <row r="242" spans="1:33">
      <c r="A242" s="83">
        <v>520000</v>
      </c>
      <c r="B242" s="84" t="s">
        <v>199</v>
      </c>
      <c r="C242" s="84">
        <v>2015</v>
      </c>
      <c r="D242" s="87">
        <v>3939.5</v>
      </c>
      <c r="E242" s="87">
        <v>772.91</v>
      </c>
      <c r="F242" s="87">
        <v>360.8</v>
      </c>
      <c r="G242" s="87">
        <v>340.33</v>
      </c>
      <c r="H242" s="86">
        <v>58.19</v>
      </c>
      <c r="I242" s="87">
        <v>96.49</v>
      </c>
      <c r="J242" s="87">
        <v>428.61</v>
      </c>
      <c r="K242" s="86">
        <v>598.15</v>
      </c>
      <c r="L242" s="86">
        <v>3529.5</v>
      </c>
      <c r="M242" s="89">
        <f t="shared" si="33"/>
        <v>1.1161637625726</v>
      </c>
      <c r="N242" s="89">
        <v>1.30180081847161</v>
      </c>
      <c r="O242" s="89">
        <f t="shared" si="34"/>
        <v>0.857399800902755</v>
      </c>
      <c r="P242" s="89">
        <f t="shared" si="35"/>
        <v>0.196194948597538</v>
      </c>
      <c r="Q242" s="89">
        <f t="shared" si="36"/>
        <v>0.0915852265515928</v>
      </c>
      <c r="R242" s="89">
        <f t="shared" si="37"/>
        <v>0.0863891356771164</v>
      </c>
      <c r="S242" s="89">
        <f t="shared" si="38"/>
        <v>0.0147709100139612</v>
      </c>
      <c r="T242" s="89">
        <f t="shared" si="39"/>
        <v>0.024492955958878</v>
      </c>
      <c r="U242" s="89">
        <f t="shared" si="40"/>
        <v>0.10879807082117</v>
      </c>
      <c r="V242" s="89">
        <f t="shared" si="41"/>
        <v>0.151833989084909</v>
      </c>
      <c r="W242" s="90">
        <v>1.37389618644068</v>
      </c>
      <c r="X242" s="89">
        <v>0.241977834340863</v>
      </c>
      <c r="Y242" s="89">
        <f t="shared" si="42"/>
        <v>54.3698196446966</v>
      </c>
      <c r="Z242" s="89">
        <v>76.8509578704834</v>
      </c>
      <c r="AA242" s="89">
        <v>150.048227310181</v>
      </c>
      <c r="AB242" s="89">
        <v>14.472154378891</v>
      </c>
      <c r="AC242" s="89">
        <v>14.4081616401672</v>
      </c>
      <c r="AD242" s="89">
        <v>32.8638100624084</v>
      </c>
      <c r="AE242" s="89">
        <v>71.8547630310059</v>
      </c>
      <c r="AF242" s="89">
        <v>78.1282377243042</v>
      </c>
      <c r="AG242" s="89">
        <f t="shared" si="43"/>
        <v>66.0815543897166</v>
      </c>
    </row>
    <row r="243" spans="1:33">
      <c r="A243" s="83">
        <v>530000</v>
      </c>
      <c r="B243" s="84" t="s">
        <v>200</v>
      </c>
      <c r="C243" s="84">
        <v>2015</v>
      </c>
      <c r="D243" s="87">
        <v>4712.83</v>
      </c>
      <c r="E243" s="87">
        <v>767.46</v>
      </c>
      <c r="F243" s="87">
        <v>422.66</v>
      </c>
      <c r="G243" s="87">
        <v>648.69</v>
      </c>
      <c r="H243" s="86">
        <v>48.56</v>
      </c>
      <c r="I243" s="87">
        <v>134.08</v>
      </c>
      <c r="J243" s="87">
        <v>388.51</v>
      </c>
      <c r="K243" s="86">
        <v>1463.23</v>
      </c>
      <c r="L243" s="86">
        <v>4741.8</v>
      </c>
      <c r="M243" s="89">
        <f t="shared" si="33"/>
        <v>0.993890505715129</v>
      </c>
      <c r="N243" s="89">
        <v>1.12303027970286</v>
      </c>
      <c r="O243" s="89">
        <f t="shared" si="34"/>
        <v>0.885007754179255</v>
      </c>
      <c r="P243" s="89">
        <f t="shared" si="35"/>
        <v>0.162844829964162</v>
      </c>
      <c r="Q243" s="89">
        <f t="shared" si="36"/>
        <v>0.0896828444904654</v>
      </c>
      <c r="R243" s="89">
        <f t="shared" si="37"/>
        <v>0.13764341170804</v>
      </c>
      <c r="S243" s="89">
        <f t="shared" si="38"/>
        <v>0.0103037877453674</v>
      </c>
      <c r="T243" s="89">
        <f t="shared" si="39"/>
        <v>0.0284499971354791</v>
      </c>
      <c r="U243" s="89">
        <f t="shared" si="40"/>
        <v>0.0824366675649238</v>
      </c>
      <c r="V243" s="89">
        <f t="shared" si="41"/>
        <v>0.310477993053006</v>
      </c>
      <c r="W243" s="90">
        <v>1.37389618644068</v>
      </c>
      <c r="X243" s="89">
        <v>0.241977834340863</v>
      </c>
      <c r="Y243" s="89">
        <f t="shared" si="42"/>
        <v>56.8088606961368</v>
      </c>
      <c r="Z243" s="89">
        <v>41.5065431594849</v>
      </c>
      <c r="AA243" s="89">
        <v>144.623880386353</v>
      </c>
      <c r="AB243" s="89">
        <v>47.7191066741943</v>
      </c>
      <c r="AC243" s="89">
        <v>5.40953874588013</v>
      </c>
      <c r="AD243" s="89">
        <v>41.6352415084839</v>
      </c>
      <c r="AE243" s="89">
        <v>94.9219608306885</v>
      </c>
      <c r="AF243" s="89">
        <v>49.5739889144897</v>
      </c>
      <c r="AG243" s="89">
        <f t="shared" si="43"/>
        <v>63.2073193384767</v>
      </c>
    </row>
    <row r="244" spans="1:33">
      <c r="A244" s="83">
        <v>540000</v>
      </c>
      <c r="B244" s="84" t="s">
        <v>201</v>
      </c>
      <c r="C244" s="84">
        <v>2015</v>
      </c>
      <c r="D244" s="87">
        <v>1381.46</v>
      </c>
      <c r="E244" s="87">
        <v>167.27</v>
      </c>
      <c r="F244" s="87">
        <v>62.8</v>
      </c>
      <c r="G244" s="87">
        <v>103</v>
      </c>
      <c r="H244" s="86">
        <v>5.41</v>
      </c>
      <c r="I244" s="87">
        <v>56.83</v>
      </c>
      <c r="J244" s="87">
        <v>205.92</v>
      </c>
      <c r="K244" s="86">
        <v>1137.3</v>
      </c>
      <c r="L244" s="86">
        <v>323.97</v>
      </c>
      <c r="M244" s="89">
        <f t="shared" si="33"/>
        <v>4.26416026175263</v>
      </c>
      <c r="N244" s="89">
        <v>1.18549610355125</v>
      </c>
      <c r="O244" s="89">
        <f t="shared" si="34"/>
        <v>3.59694160864721</v>
      </c>
      <c r="P244" s="89">
        <f t="shared" si="35"/>
        <v>0.121082043634995</v>
      </c>
      <c r="Q244" s="89">
        <f t="shared" si="36"/>
        <v>0.0454591519117455</v>
      </c>
      <c r="R244" s="89">
        <f t="shared" si="37"/>
        <v>0.0745588001100285</v>
      </c>
      <c r="S244" s="89">
        <f t="shared" si="38"/>
        <v>0.00391614668539082</v>
      </c>
      <c r="T244" s="89">
        <f t="shared" si="39"/>
        <v>0.0411376369927468</v>
      </c>
      <c r="U244" s="89">
        <f t="shared" si="40"/>
        <v>0.149059690472399</v>
      </c>
      <c r="V244" s="89">
        <f t="shared" si="41"/>
        <v>0.823259450146946</v>
      </c>
      <c r="W244" s="90">
        <v>1.37389618644068</v>
      </c>
      <c r="X244" s="89">
        <v>0.241977834340863</v>
      </c>
      <c r="Y244" s="89">
        <f t="shared" si="42"/>
        <v>296.396269932594</v>
      </c>
      <c r="Z244" s="89">
        <v>-2.75360614061356</v>
      </c>
      <c r="AA244" s="89">
        <v>18.5268580913544</v>
      </c>
      <c r="AB244" s="89">
        <v>6.79820775985718</v>
      </c>
      <c r="AC244" s="89">
        <v>-7.45779991149902</v>
      </c>
      <c r="AD244" s="89">
        <v>69.7594738006592</v>
      </c>
      <c r="AE244" s="89">
        <v>36.6243648529053</v>
      </c>
      <c r="AF244" s="89">
        <v>-42.7212810516357</v>
      </c>
      <c r="AG244" s="89">
        <f t="shared" si="43"/>
        <v>67.9455383241587</v>
      </c>
    </row>
    <row r="245" spans="1:33">
      <c r="A245" s="83">
        <v>610000</v>
      </c>
      <c r="B245" s="84" t="s">
        <v>202</v>
      </c>
      <c r="C245" s="84">
        <v>2015</v>
      </c>
      <c r="D245" s="87">
        <v>4376.06</v>
      </c>
      <c r="E245" s="87">
        <v>758.07</v>
      </c>
      <c r="F245" s="87">
        <v>369.38</v>
      </c>
      <c r="G245" s="87">
        <v>631.99</v>
      </c>
      <c r="H245" s="86">
        <v>57.28</v>
      </c>
      <c r="I245" s="87">
        <v>150.77</v>
      </c>
      <c r="J245" s="87">
        <v>359.36</v>
      </c>
      <c r="K245" s="86">
        <v>1238.36</v>
      </c>
      <c r="L245" s="86">
        <v>3793</v>
      </c>
      <c r="M245" s="89">
        <f t="shared" si="33"/>
        <v>1.15372001054574</v>
      </c>
      <c r="N245" s="89">
        <v>1.12015610809993</v>
      </c>
      <c r="O245" s="89">
        <f t="shared" si="34"/>
        <v>1.02996359364834</v>
      </c>
      <c r="P245" s="89">
        <f t="shared" si="35"/>
        <v>0.173231171419039</v>
      </c>
      <c r="Q245" s="89">
        <f t="shared" si="36"/>
        <v>0.0844092631271052</v>
      </c>
      <c r="R245" s="89">
        <f t="shared" si="37"/>
        <v>0.1444198662724</v>
      </c>
      <c r="S245" s="89">
        <f t="shared" si="38"/>
        <v>0.0130894000539298</v>
      </c>
      <c r="T245" s="89">
        <f t="shared" si="39"/>
        <v>0.0344533667271473</v>
      </c>
      <c r="U245" s="89">
        <f t="shared" si="40"/>
        <v>0.0821195321819171</v>
      </c>
      <c r="V245" s="89">
        <f t="shared" si="41"/>
        <v>0.282985151026266</v>
      </c>
      <c r="W245" s="90">
        <v>1.37389618644068</v>
      </c>
      <c r="X245" s="89">
        <v>0.241977834340863</v>
      </c>
      <c r="Y245" s="89">
        <f t="shared" si="42"/>
        <v>69.6150705433557</v>
      </c>
      <c r="Z245" s="89">
        <v>52.5139760971069</v>
      </c>
      <c r="AA245" s="89">
        <v>129.587078094482</v>
      </c>
      <c r="AB245" s="89">
        <v>52.1147680282593</v>
      </c>
      <c r="AC245" s="89">
        <v>11.0209083557129</v>
      </c>
      <c r="AD245" s="89">
        <v>54.9426937103271</v>
      </c>
      <c r="AE245" s="89">
        <v>95.1994705200195</v>
      </c>
      <c r="AF245" s="89">
        <v>54.5224094390869</v>
      </c>
      <c r="AG245" s="89">
        <f t="shared" si="43"/>
        <v>68.01819724275</v>
      </c>
    </row>
    <row r="246" spans="1:33">
      <c r="A246" s="83">
        <v>620000</v>
      </c>
      <c r="B246" s="84" t="s">
        <v>203</v>
      </c>
      <c r="C246" s="84">
        <v>2015</v>
      </c>
      <c r="D246" s="87">
        <v>2958.31</v>
      </c>
      <c r="E246" s="87">
        <v>498.33</v>
      </c>
      <c r="F246" s="87">
        <v>250.1</v>
      </c>
      <c r="G246" s="87">
        <v>421.31</v>
      </c>
      <c r="H246" s="86">
        <v>29.85</v>
      </c>
      <c r="I246" s="87">
        <v>95.35</v>
      </c>
      <c r="J246" s="87">
        <v>272.01</v>
      </c>
      <c r="K246" s="86">
        <v>1101.91</v>
      </c>
      <c r="L246" s="86">
        <v>2599.55</v>
      </c>
      <c r="M246" s="89">
        <f t="shared" si="33"/>
        <v>1.13800850147141</v>
      </c>
      <c r="N246" s="89">
        <v>1.05236234293481</v>
      </c>
      <c r="O246" s="89">
        <f t="shared" si="34"/>
        <v>1.08138466670876</v>
      </c>
      <c r="P246" s="89">
        <f t="shared" si="35"/>
        <v>0.168450906091654</v>
      </c>
      <c r="Q246" s="89">
        <f t="shared" si="36"/>
        <v>0.0845415118767134</v>
      </c>
      <c r="R246" s="89">
        <f t="shared" si="37"/>
        <v>0.142415771166646</v>
      </c>
      <c r="S246" s="89">
        <f t="shared" si="38"/>
        <v>0.0100902204299076</v>
      </c>
      <c r="T246" s="89">
        <f t="shared" si="39"/>
        <v>0.032231240133725</v>
      </c>
      <c r="U246" s="89">
        <f t="shared" si="40"/>
        <v>0.0919477674753491</v>
      </c>
      <c r="V246" s="89">
        <f t="shared" si="41"/>
        <v>0.372479557585243</v>
      </c>
      <c r="W246" s="90">
        <v>1.37389618644068</v>
      </c>
      <c r="X246" s="89">
        <v>0.241977834340863</v>
      </c>
      <c r="Y246" s="89">
        <f t="shared" si="42"/>
        <v>74.1578958244396</v>
      </c>
      <c r="Z246" s="89">
        <v>47.4478578567505</v>
      </c>
      <c r="AA246" s="89">
        <v>129.964160919189</v>
      </c>
      <c r="AB246" s="89">
        <v>50.8147764205933</v>
      </c>
      <c r="AC246" s="89">
        <v>4.97932612895966</v>
      </c>
      <c r="AD246" s="89">
        <v>50.0169849395752</v>
      </c>
      <c r="AE246" s="89">
        <v>86.5993976593018</v>
      </c>
      <c r="AF246" s="89">
        <v>38.4143567085266</v>
      </c>
      <c r="AG246" s="89">
        <f t="shared" si="43"/>
        <v>64.5258661669745</v>
      </c>
    </row>
    <row r="247" spans="1:33">
      <c r="A247" s="83">
        <v>630000</v>
      </c>
      <c r="B247" s="84" t="s">
        <v>204</v>
      </c>
      <c r="C247" s="84">
        <v>2015</v>
      </c>
      <c r="D247" s="87">
        <v>1515.16</v>
      </c>
      <c r="E247" s="87">
        <v>163.19</v>
      </c>
      <c r="F247" s="87">
        <v>99.43</v>
      </c>
      <c r="G247" s="87">
        <v>189.34</v>
      </c>
      <c r="H247" s="86">
        <v>11.22</v>
      </c>
      <c r="I247" s="87">
        <v>87.36</v>
      </c>
      <c r="J247" s="87">
        <v>117.33</v>
      </c>
      <c r="K247" s="86">
        <v>609.03</v>
      </c>
      <c r="L247" s="86">
        <v>588.43</v>
      </c>
      <c r="M247" s="89">
        <f t="shared" si="33"/>
        <v>2.57491970157878</v>
      </c>
      <c r="N247" s="89">
        <v>1.12018958852638</v>
      </c>
      <c r="O247" s="89">
        <f t="shared" si="34"/>
        <v>2.29864634339809</v>
      </c>
      <c r="P247" s="89">
        <f t="shared" si="35"/>
        <v>0.107704796853138</v>
      </c>
      <c r="Q247" s="89">
        <f t="shared" si="36"/>
        <v>0.0656234325087779</v>
      </c>
      <c r="R247" s="89">
        <f t="shared" si="37"/>
        <v>0.124963700203279</v>
      </c>
      <c r="S247" s="89">
        <f t="shared" si="38"/>
        <v>0.00740515853111223</v>
      </c>
      <c r="T247" s="89">
        <f t="shared" si="39"/>
        <v>0.0576572771192481</v>
      </c>
      <c r="U247" s="89">
        <f t="shared" si="40"/>
        <v>0.0774373663507484</v>
      </c>
      <c r="V247" s="89">
        <f t="shared" si="41"/>
        <v>0.401957549037725</v>
      </c>
      <c r="W247" s="90">
        <v>1.37389618644068</v>
      </c>
      <c r="X247" s="89">
        <v>0.241977834340863</v>
      </c>
      <c r="Y247" s="89">
        <f t="shared" si="42"/>
        <v>181.697602591381</v>
      </c>
      <c r="Z247" s="89">
        <v>-16.9307959079742</v>
      </c>
      <c r="AA247" s="89">
        <v>76.0221862792969</v>
      </c>
      <c r="AB247" s="89">
        <v>39.4941973686218</v>
      </c>
      <c r="AC247" s="89">
        <v>-0.42949378490448</v>
      </c>
      <c r="AD247" s="89">
        <v>106.377964019775</v>
      </c>
      <c r="AE247" s="89">
        <v>99.2965316772461</v>
      </c>
      <c r="AF247" s="89">
        <v>33.1086301803589</v>
      </c>
      <c r="AG247" s="89">
        <f t="shared" si="43"/>
        <v>72.9880120200843</v>
      </c>
    </row>
    <row r="248" spans="1:33">
      <c r="A248" s="83">
        <v>640000</v>
      </c>
      <c r="B248" s="84" t="s">
        <v>205</v>
      </c>
      <c r="C248" s="84">
        <v>2015</v>
      </c>
      <c r="D248" s="87">
        <v>1138.49</v>
      </c>
      <c r="E248" s="87">
        <v>142.51</v>
      </c>
      <c r="F248" s="87">
        <v>74.11</v>
      </c>
      <c r="G248" s="87">
        <v>146.23</v>
      </c>
      <c r="H248" s="86">
        <v>17.25</v>
      </c>
      <c r="I248" s="87">
        <v>45.49</v>
      </c>
      <c r="J248" s="87">
        <v>67.09</v>
      </c>
      <c r="K248" s="86">
        <v>307.03</v>
      </c>
      <c r="L248" s="86">
        <v>667.88</v>
      </c>
      <c r="M248" s="89">
        <f t="shared" si="33"/>
        <v>1.70463256872492</v>
      </c>
      <c r="N248" s="89">
        <v>1.18960603534813</v>
      </c>
      <c r="O248" s="89">
        <f t="shared" si="34"/>
        <v>1.43293873608003</v>
      </c>
      <c r="P248" s="89">
        <f t="shared" si="35"/>
        <v>0.125174573338369</v>
      </c>
      <c r="Q248" s="89">
        <f t="shared" si="36"/>
        <v>0.0650949942467654</v>
      </c>
      <c r="R248" s="89">
        <f t="shared" si="37"/>
        <v>0.12844205921879</v>
      </c>
      <c r="S248" s="89">
        <f t="shared" si="38"/>
        <v>0.0151516482358211</v>
      </c>
      <c r="T248" s="89">
        <f t="shared" si="39"/>
        <v>0.0399564335215944</v>
      </c>
      <c r="U248" s="89">
        <f t="shared" si="40"/>
        <v>0.0589289321821009</v>
      </c>
      <c r="V248" s="89">
        <f t="shared" si="41"/>
        <v>0.269681771469227</v>
      </c>
      <c r="W248" s="90">
        <v>1.37389618644068</v>
      </c>
      <c r="X248" s="89">
        <v>0.241977834340863</v>
      </c>
      <c r="Y248" s="89">
        <f t="shared" si="42"/>
        <v>105.216149162156</v>
      </c>
      <c r="Z248" s="89">
        <v>1.58365160226822</v>
      </c>
      <c r="AA248" s="89">
        <v>74.5154237747192</v>
      </c>
      <c r="AB248" s="89">
        <v>41.7504930496216</v>
      </c>
      <c r="AC248" s="89">
        <v>15.1751255989075</v>
      </c>
      <c r="AD248" s="89">
        <v>67.1411418914795</v>
      </c>
      <c r="AE248" s="89">
        <v>115.492095947266</v>
      </c>
      <c r="AF248" s="89">
        <v>56.9168758392334</v>
      </c>
      <c r="AG248" s="89">
        <f t="shared" si="43"/>
        <v>62.1056643716301</v>
      </c>
    </row>
    <row r="249" spans="1:33">
      <c r="A249" s="83">
        <v>650000</v>
      </c>
      <c r="B249" s="84" t="s">
        <v>206</v>
      </c>
      <c r="C249" s="84">
        <v>2015</v>
      </c>
      <c r="D249" s="87">
        <v>3804.87</v>
      </c>
      <c r="E249" s="87">
        <v>647.93</v>
      </c>
      <c r="F249" s="87">
        <v>244.01</v>
      </c>
      <c r="G249" s="87">
        <v>371.9</v>
      </c>
      <c r="H249" s="86">
        <v>41.64</v>
      </c>
      <c r="I249" s="87">
        <v>71.51</v>
      </c>
      <c r="J249" s="87">
        <v>366.41</v>
      </c>
      <c r="K249" s="86">
        <v>1561.52</v>
      </c>
      <c r="L249" s="86">
        <v>2359.73</v>
      </c>
      <c r="M249" s="89">
        <f t="shared" si="33"/>
        <v>1.61241752234366</v>
      </c>
      <c r="N249" s="89">
        <v>1.11884115569873</v>
      </c>
      <c r="O249" s="89">
        <f t="shared" si="34"/>
        <v>1.44114963427197</v>
      </c>
      <c r="P249" s="89">
        <f t="shared" si="35"/>
        <v>0.170289655099911</v>
      </c>
      <c r="Q249" s="89">
        <f t="shared" si="36"/>
        <v>0.0641309689949985</v>
      </c>
      <c r="R249" s="89">
        <f t="shared" si="37"/>
        <v>0.0977431554823161</v>
      </c>
      <c r="S249" s="89">
        <f t="shared" si="38"/>
        <v>0.0109438693043389</v>
      </c>
      <c r="T249" s="89">
        <f t="shared" si="39"/>
        <v>0.0187943346290412</v>
      </c>
      <c r="U249" s="89">
        <f t="shared" si="40"/>
        <v>0.0963002678146691</v>
      </c>
      <c r="V249" s="89">
        <f t="shared" si="41"/>
        <v>0.410400355334085</v>
      </c>
      <c r="W249" s="90">
        <v>1.37389618644068</v>
      </c>
      <c r="X249" s="89">
        <v>0.241977834340863</v>
      </c>
      <c r="Y249" s="89">
        <f t="shared" si="42"/>
        <v>105.941545846176</v>
      </c>
      <c r="Z249" s="89">
        <v>49.3965578079224</v>
      </c>
      <c r="AA249" s="89">
        <v>71.7666578292847</v>
      </c>
      <c r="AB249" s="89">
        <v>21.8371319770813</v>
      </c>
      <c r="AC249" s="89">
        <v>6.6989266872406</v>
      </c>
      <c r="AD249" s="89">
        <v>20.2318787574768</v>
      </c>
      <c r="AE249" s="89">
        <v>82.7908039093018</v>
      </c>
      <c r="AF249" s="89">
        <v>31.5890121459961</v>
      </c>
      <c r="AG249" s="89">
        <f t="shared" si="43"/>
        <v>55.677566862526</v>
      </c>
    </row>
    <row r="250" spans="1:33">
      <c r="A250" s="83">
        <v>110000</v>
      </c>
      <c r="B250" s="84" t="s">
        <v>176</v>
      </c>
      <c r="C250" s="84">
        <v>2016</v>
      </c>
      <c r="D250" s="87">
        <v>6406.77</v>
      </c>
      <c r="E250" s="87">
        <v>887.37</v>
      </c>
      <c r="F250" s="87">
        <v>397.95</v>
      </c>
      <c r="G250" s="87">
        <v>716.2</v>
      </c>
      <c r="H250" s="86">
        <v>285.78</v>
      </c>
      <c r="I250" s="87">
        <v>363.38</v>
      </c>
      <c r="J250" s="87">
        <v>367.2</v>
      </c>
      <c r="K250" s="86">
        <v>1080.83</v>
      </c>
      <c r="L250" s="86">
        <v>2173</v>
      </c>
      <c r="M250" s="89">
        <f t="shared" si="33"/>
        <v>2.94835250805338</v>
      </c>
      <c r="N250" s="89">
        <v>1.2369119776462</v>
      </c>
      <c r="O250" s="89">
        <f t="shared" si="34"/>
        <v>2.38363971029207</v>
      </c>
      <c r="P250" s="89">
        <f t="shared" si="35"/>
        <v>0.138505050126663</v>
      </c>
      <c r="Q250" s="89">
        <f t="shared" si="36"/>
        <v>0.0621139825528308</v>
      </c>
      <c r="R250" s="89">
        <f t="shared" si="37"/>
        <v>0.111787999257036</v>
      </c>
      <c r="S250" s="89">
        <f t="shared" si="38"/>
        <v>0.0446059402787988</v>
      </c>
      <c r="T250" s="89">
        <f t="shared" si="39"/>
        <v>0.056718127855378</v>
      </c>
      <c r="U250" s="89">
        <f t="shared" si="40"/>
        <v>0.0573143721407199</v>
      </c>
      <c r="V250" s="89">
        <f t="shared" si="41"/>
        <v>0.168701233226727</v>
      </c>
      <c r="W250" s="90">
        <v>1.37389618644068</v>
      </c>
      <c r="X250" s="89">
        <v>0.241977834340863</v>
      </c>
      <c r="Y250" s="89">
        <f t="shared" si="42"/>
        <v>189.20639213758</v>
      </c>
      <c r="Z250" s="89">
        <v>15.7112741470337</v>
      </c>
      <c r="AA250" s="89">
        <v>66.0155296325684</v>
      </c>
      <c r="AB250" s="89">
        <v>30.9475564956665</v>
      </c>
      <c r="AC250" s="89">
        <v>74.5081949234009</v>
      </c>
      <c r="AD250" s="89">
        <v>104.296188354492</v>
      </c>
      <c r="AE250" s="89">
        <v>116.904897689819</v>
      </c>
      <c r="AF250" s="89">
        <v>75.0923109054565</v>
      </c>
      <c r="AG250" s="89">
        <f t="shared" si="43"/>
        <v>90.2752138313397</v>
      </c>
    </row>
    <row r="251" spans="1:33">
      <c r="A251" s="83">
        <v>120000</v>
      </c>
      <c r="B251" s="84" t="s">
        <v>177</v>
      </c>
      <c r="C251" s="84">
        <v>2016</v>
      </c>
      <c r="D251" s="87">
        <v>3699.43</v>
      </c>
      <c r="E251" s="87">
        <v>502.49</v>
      </c>
      <c r="F251" s="87">
        <v>203.23</v>
      </c>
      <c r="G251" s="87">
        <v>377.92</v>
      </c>
      <c r="H251" s="86">
        <v>125.17</v>
      </c>
      <c r="I251" s="87">
        <v>65.63</v>
      </c>
      <c r="J251" s="87">
        <v>192.2</v>
      </c>
      <c r="K251" s="86">
        <v>232.18</v>
      </c>
      <c r="L251" s="86">
        <v>1562</v>
      </c>
      <c r="M251" s="89">
        <f t="shared" si="33"/>
        <v>2.36839308578745</v>
      </c>
      <c r="N251" s="89">
        <v>0.995666149610551</v>
      </c>
      <c r="O251" s="89">
        <f t="shared" si="34"/>
        <v>2.37870202448264</v>
      </c>
      <c r="P251" s="89">
        <f t="shared" si="35"/>
        <v>0.135829033121319</v>
      </c>
      <c r="Q251" s="89">
        <f t="shared" si="36"/>
        <v>0.0549354900619825</v>
      </c>
      <c r="R251" s="89">
        <f t="shared" si="37"/>
        <v>0.102156278129333</v>
      </c>
      <c r="S251" s="89">
        <f t="shared" si="38"/>
        <v>0.033834942139735</v>
      </c>
      <c r="T251" s="89">
        <f t="shared" si="39"/>
        <v>0.0177405708446977</v>
      </c>
      <c r="U251" s="89">
        <f t="shared" si="40"/>
        <v>0.0519539496625156</v>
      </c>
      <c r="V251" s="89">
        <f t="shared" si="41"/>
        <v>0.0627610199409098</v>
      </c>
      <c r="W251" s="90">
        <v>1.37389618644068</v>
      </c>
      <c r="X251" s="89">
        <v>0.241977834340863</v>
      </c>
      <c r="Y251" s="89">
        <f t="shared" si="42"/>
        <v>188.770169348164</v>
      </c>
      <c r="Z251" s="89">
        <v>12.875235080719</v>
      </c>
      <c r="AA251" s="89">
        <v>45.5471706390381</v>
      </c>
      <c r="AB251" s="89">
        <v>24.6997785568237</v>
      </c>
      <c r="AC251" s="89">
        <v>52.8109693527222</v>
      </c>
      <c r="AD251" s="89">
        <v>17.8960394859314</v>
      </c>
      <c r="AE251" s="89">
        <v>121.595458984375</v>
      </c>
      <c r="AF251" s="89">
        <v>94.1604328155518</v>
      </c>
      <c r="AG251" s="89">
        <f t="shared" si="43"/>
        <v>77.6336626471368</v>
      </c>
    </row>
    <row r="252" spans="1:33">
      <c r="A252" s="83">
        <v>130000</v>
      </c>
      <c r="B252" s="84" t="s">
        <v>178</v>
      </c>
      <c r="C252" s="84">
        <v>2016</v>
      </c>
      <c r="D252" s="87">
        <v>6049.53</v>
      </c>
      <c r="E252" s="87">
        <v>1134.9</v>
      </c>
      <c r="F252" s="87">
        <v>547.86</v>
      </c>
      <c r="G252" s="87">
        <v>839.27</v>
      </c>
      <c r="H252" s="86">
        <v>73.18</v>
      </c>
      <c r="I252" s="87">
        <v>262.8</v>
      </c>
      <c r="J252" s="87">
        <v>551.81</v>
      </c>
      <c r="K252" s="86">
        <v>1260.4</v>
      </c>
      <c r="L252" s="86">
        <v>7470</v>
      </c>
      <c r="M252" s="89">
        <f t="shared" si="33"/>
        <v>0.809843373493976</v>
      </c>
      <c r="N252" s="89">
        <v>1.01216112183563</v>
      </c>
      <c r="O252" s="89">
        <f t="shared" si="34"/>
        <v>0.800113100595352</v>
      </c>
      <c r="P252" s="89">
        <f t="shared" si="35"/>
        <v>0.187601350848744</v>
      </c>
      <c r="Q252" s="89">
        <f t="shared" si="36"/>
        <v>0.0905624073275114</v>
      </c>
      <c r="R252" s="89">
        <f t="shared" si="37"/>
        <v>0.138733091661666</v>
      </c>
      <c r="S252" s="89">
        <f t="shared" si="38"/>
        <v>0.0120968075205842</v>
      </c>
      <c r="T252" s="89">
        <f t="shared" si="39"/>
        <v>0.0434413913146972</v>
      </c>
      <c r="U252" s="89">
        <f t="shared" si="40"/>
        <v>0.0912153506140146</v>
      </c>
      <c r="V252" s="89">
        <f t="shared" si="41"/>
        <v>0.208346764128784</v>
      </c>
      <c r="W252" s="90">
        <v>1.37389618644068</v>
      </c>
      <c r="X252" s="89">
        <v>0.241977834340863</v>
      </c>
      <c r="Y252" s="89">
        <f t="shared" si="42"/>
        <v>49.308792036024</v>
      </c>
      <c r="Z252" s="89">
        <v>67.7434730529785</v>
      </c>
      <c r="AA252" s="89">
        <v>147.131814956665</v>
      </c>
      <c r="AB252" s="89">
        <v>48.4259462356567</v>
      </c>
      <c r="AC252" s="89">
        <v>9.02141869068146</v>
      </c>
      <c r="AD252" s="89">
        <v>74.8661231994629</v>
      </c>
      <c r="AE252" s="89">
        <v>87.2402858734131</v>
      </c>
      <c r="AF252" s="89">
        <v>67.9565334320068</v>
      </c>
      <c r="AG252" s="89">
        <f t="shared" si="43"/>
        <v>70.8440823517734</v>
      </c>
    </row>
    <row r="253" spans="1:33">
      <c r="A253" s="83">
        <v>140000</v>
      </c>
      <c r="B253" s="84" t="s">
        <v>179</v>
      </c>
      <c r="C253" s="84">
        <v>2016</v>
      </c>
      <c r="D253" s="87">
        <v>3428.86</v>
      </c>
      <c r="E253" s="87">
        <v>606.97</v>
      </c>
      <c r="F253" s="87">
        <v>300.86</v>
      </c>
      <c r="G253" s="87">
        <v>542.28</v>
      </c>
      <c r="H253" s="86">
        <v>34.56</v>
      </c>
      <c r="I253" s="87">
        <v>115.54</v>
      </c>
      <c r="J253" s="87">
        <v>266.28</v>
      </c>
      <c r="K253" s="86">
        <v>707.79</v>
      </c>
      <c r="L253" s="86">
        <v>3682</v>
      </c>
      <c r="M253" s="89">
        <f t="shared" si="33"/>
        <v>0.931249321021184</v>
      </c>
      <c r="N253" s="89">
        <v>0.970460038806437</v>
      </c>
      <c r="O253" s="89">
        <f t="shared" si="34"/>
        <v>0.959595742001414</v>
      </c>
      <c r="P253" s="89">
        <f t="shared" si="35"/>
        <v>0.177018017650181</v>
      </c>
      <c r="Q253" s="89">
        <f t="shared" si="36"/>
        <v>0.0877434482597715</v>
      </c>
      <c r="R253" s="89">
        <f t="shared" si="37"/>
        <v>0.158151688899518</v>
      </c>
      <c r="S253" s="89">
        <f t="shared" si="38"/>
        <v>0.010079151671401</v>
      </c>
      <c r="T253" s="89">
        <f t="shared" si="39"/>
        <v>0.0336963305588446</v>
      </c>
      <c r="U253" s="89">
        <f t="shared" si="40"/>
        <v>0.077658463745968</v>
      </c>
      <c r="V253" s="89">
        <f t="shared" si="41"/>
        <v>0.206421376200836</v>
      </c>
      <c r="W253" s="90">
        <v>1.37389618644068</v>
      </c>
      <c r="X253" s="89">
        <v>0.241977834340863</v>
      </c>
      <c r="Y253" s="89">
        <f t="shared" si="42"/>
        <v>63.3983808398637</v>
      </c>
      <c r="Z253" s="89">
        <v>56.527271270752</v>
      </c>
      <c r="AA253" s="89">
        <v>139.093990325928</v>
      </c>
      <c r="AB253" s="89">
        <v>61.0221481323242</v>
      </c>
      <c r="AC253" s="89">
        <v>4.95702922344208</v>
      </c>
      <c r="AD253" s="89">
        <v>53.2645988464356</v>
      </c>
      <c r="AE253" s="89">
        <v>99.1030693054199</v>
      </c>
      <c r="AF253" s="89">
        <v>68.3030843734741</v>
      </c>
      <c r="AG253" s="89">
        <f t="shared" si="43"/>
        <v>70.6878583955843</v>
      </c>
    </row>
    <row r="254" spans="1:33">
      <c r="A254" s="83">
        <v>150000</v>
      </c>
      <c r="B254" s="84" t="s">
        <v>180</v>
      </c>
      <c r="C254" s="84">
        <v>2016</v>
      </c>
      <c r="D254" s="87">
        <v>4512.71</v>
      </c>
      <c r="E254" s="87">
        <v>554.97</v>
      </c>
      <c r="F254" s="87">
        <v>284.63</v>
      </c>
      <c r="G254" s="87">
        <v>642.54</v>
      </c>
      <c r="H254" s="86">
        <v>32.38</v>
      </c>
      <c r="I254" s="87">
        <v>159.39</v>
      </c>
      <c r="J254" s="87">
        <v>324.69</v>
      </c>
      <c r="K254" s="86">
        <v>1094.33</v>
      </c>
      <c r="L254" s="86">
        <v>2520</v>
      </c>
      <c r="M254" s="89">
        <f t="shared" si="33"/>
        <v>1.79075793650794</v>
      </c>
      <c r="N254" s="89">
        <v>0.917990875224215</v>
      </c>
      <c r="O254" s="89">
        <f t="shared" si="34"/>
        <v>1.950736096446</v>
      </c>
      <c r="P254" s="89">
        <f t="shared" si="35"/>
        <v>0.122979318413991</v>
      </c>
      <c r="Q254" s="89">
        <f t="shared" si="36"/>
        <v>0.0630729650254503</v>
      </c>
      <c r="R254" s="89">
        <f t="shared" si="37"/>
        <v>0.14238450952975</v>
      </c>
      <c r="S254" s="89">
        <f t="shared" si="38"/>
        <v>0.00717528934941532</v>
      </c>
      <c r="T254" s="89">
        <f t="shared" si="39"/>
        <v>0.0353202399445123</v>
      </c>
      <c r="U254" s="89">
        <f t="shared" si="40"/>
        <v>0.071950114232911</v>
      </c>
      <c r="V254" s="89">
        <f t="shared" si="41"/>
        <v>0.24249951802797</v>
      </c>
      <c r="W254" s="90">
        <v>1.37389618644068</v>
      </c>
      <c r="X254" s="89">
        <v>0.241977834340863</v>
      </c>
      <c r="Y254" s="89">
        <f t="shared" si="42"/>
        <v>150.96126491237</v>
      </c>
      <c r="Z254" s="89">
        <v>-0.742876827716827</v>
      </c>
      <c r="AA254" s="89">
        <v>68.7499237060547</v>
      </c>
      <c r="AB254" s="89">
        <v>50.7945013046265</v>
      </c>
      <c r="AC254" s="89">
        <v>-0.892544984817505</v>
      </c>
      <c r="AD254" s="89">
        <v>56.8642616271973</v>
      </c>
      <c r="AE254" s="89">
        <v>104.098081588745</v>
      </c>
      <c r="AF254" s="89">
        <v>61.8093967437744</v>
      </c>
      <c r="AG254" s="89">
        <f t="shared" si="43"/>
        <v>67.6606796421773</v>
      </c>
    </row>
    <row r="255" spans="1:33">
      <c r="A255" s="83">
        <v>210000</v>
      </c>
      <c r="B255" s="84" t="s">
        <v>181</v>
      </c>
      <c r="C255" s="84">
        <v>2016</v>
      </c>
      <c r="D255" s="87">
        <v>4577.47</v>
      </c>
      <c r="E255" s="87">
        <v>633.96</v>
      </c>
      <c r="F255" s="87">
        <v>307.31</v>
      </c>
      <c r="G255" s="87">
        <v>1145.49</v>
      </c>
      <c r="H255" s="86">
        <v>61.61</v>
      </c>
      <c r="I255" s="87">
        <v>87.24</v>
      </c>
      <c r="J255" s="87">
        <v>370.92</v>
      </c>
      <c r="K255" s="86">
        <v>276.4</v>
      </c>
      <c r="L255" s="86">
        <v>4378</v>
      </c>
      <c r="M255" s="89">
        <f t="shared" si="33"/>
        <v>1.04556190041115</v>
      </c>
      <c r="N255" s="89">
        <v>0.888082611149295</v>
      </c>
      <c r="O255" s="89">
        <f t="shared" si="34"/>
        <v>1.17732504531088</v>
      </c>
      <c r="P255" s="89">
        <f t="shared" si="35"/>
        <v>0.138495719251027</v>
      </c>
      <c r="Q255" s="89">
        <f t="shared" si="36"/>
        <v>0.0671353389536141</v>
      </c>
      <c r="R255" s="89">
        <f t="shared" si="37"/>
        <v>0.250245222797746</v>
      </c>
      <c r="S255" s="89">
        <f t="shared" si="38"/>
        <v>0.0134594000616061</v>
      </c>
      <c r="T255" s="89">
        <f t="shared" si="39"/>
        <v>0.0190585629179438</v>
      </c>
      <c r="U255" s="89">
        <f t="shared" si="40"/>
        <v>0.0810316615947237</v>
      </c>
      <c r="V255" s="89">
        <f t="shared" si="41"/>
        <v>0.0603827004873871</v>
      </c>
      <c r="W255" s="90">
        <v>1.37389618644068</v>
      </c>
      <c r="X255" s="89">
        <v>0.241977834340863</v>
      </c>
      <c r="Y255" s="89">
        <f t="shared" si="42"/>
        <v>82.6338056304906</v>
      </c>
      <c r="Z255" s="89">
        <v>15.7013857364655</v>
      </c>
      <c r="AA255" s="89">
        <v>80.3331565856934</v>
      </c>
      <c r="AB255" s="89">
        <v>120.760173797607</v>
      </c>
      <c r="AC255" s="89">
        <v>11.7662405967712</v>
      </c>
      <c r="AD255" s="89">
        <v>20.8175849914551</v>
      </c>
      <c r="AE255" s="89">
        <v>96.1513900756836</v>
      </c>
      <c r="AF255" s="89">
        <v>94.588508605957</v>
      </c>
      <c r="AG255" s="89">
        <f t="shared" si="43"/>
        <v>65.3403322811694</v>
      </c>
    </row>
    <row r="256" spans="1:33">
      <c r="A256" s="83">
        <v>220000</v>
      </c>
      <c r="B256" s="84" t="s">
        <v>182</v>
      </c>
      <c r="C256" s="84">
        <v>2016</v>
      </c>
      <c r="D256" s="87">
        <v>3586.09</v>
      </c>
      <c r="E256" s="87">
        <v>499.7</v>
      </c>
      <c r="F256" s="87">
        <v>273.62</v>
      </c>
      <c r="G256" s="87">
        <v>497.59</v>
      </c>
      <c r="H256" s="86">
        <v>41.01</v>
      </c>
      <c r="I256" s="87">
        <v>122.14</v>
      </c>
      <c r="J256" s="87">
        <v>260.91</v>
      </c>
      <c r="K256" s="86">
        <v>555.83</v>
      </c>
      <c r="L256" s="86">
        <v>2733</v>
      </c>
      <c r="M256" s="89">
        <f t="shared" si="33"/>
        <v>1.31214416392243</v>
      </c>
      <c r="N256" s="89">
        <v>1.0647876454466</v>
      </c>
      <c r="O256" s="89">
        <f t="shared" si="34"/>
        <v>1.23230596216402</v>
      </c>
      <c r="P256" s="89">
        <f t="shared" si="35"/>
        <v>0.139343965154249</v>
      </c>
      <c r="Q256" s="89">
        <f t="shared" si="36"/>
        <v>0.0763003717140395</v>
      </c>
      <c r="R256" s="89">
        <f t="shared" si="37"/>
        <v>0.13875558059056</v>
      </c>
      <c r="S256" s="89">
        <f t="shared" si="38"/>
        <v>0.0114358535340719</v>
      </c>
      <c r="T256" s="89">
        <f t="shared" si="39"/>
        <v>0.0340593794355412</v>
      </c>
      <c r="U256" s="89">
        <f t="shared" si="40"/>
        <v>0.0727561215697319</v>
      </c>
      <c r="V256" s="89">
        <f t="shared" si="41"/>
        <v>0.154996109969354</v>
      </c>
      <c r="W256" s="90">
        <v>1.37389618644068</v>
      </c>
      <c r="X256" s="89">
        <v>0.241977834340863</v>
      </c>
      <c r="Y256" s="89">
        <f t="shared" si="42"/>
        <v>87.4911274285817</v>
      </c>
      <c r="Z256" s="89">
        <v>16.6003561019897</v>
      </c>
      <c r="AA256" s="89">
        <v>106.465826034546</v>
      </c>
      <c r="AB256" s="89">
        <v>48.4405326843262</v>
      </c>
      <c r="AC256" s="89">
        <v>7.68998503684997</v>
      </c>
      <c r="AD256" s="89">
        <v>54.069356918335</v>
      </c>
      <c r="AE256" s="89">
        <v>103.392791748047</v>
      </c>
      <c r="AF256" s="89">
        <v>77.5590896606445</v>
      </c>
      <c r="AG256" s="89">
        <f t="shared" si="43"/>
        <v>65.073328411017</v>
      </c>
    </row>
    <row r="257" spans="1:33">
      <c r="A257" s="83">
        <v>230000</v>
      </c>
      <c r="B257" s="84" t="s">
        <v>183</v>
      </c>
      <c r="C257" s="84">
        <v>2016</v>
      </c>
      <c r="D257" s="87">
        <v>4227.34</v>
      </c>
      <c r="E257" s="87">
        <v>558.87</v>
      </c>
      <c r="F257" s="87">
        <v>280.56</v>
      </c>
      <c r="G257" s="87">
        <v>732.41</v>
      </c>
      <c r="H257" s="86">
        <v>44.92</v>
      </c>
      <c r="I257" s="87">
        <v>113.44</v>
      </c>
      <c r="J257" s="87">
        <v>266.7</v>
      </c>
      <c r="K257" s="86">
        <v>499</v>
      </c>
      <c r="L257" s="86">
        <v>3799</v>
      </c>
      <c r="M257" s="89">
        <f t="shared" si="33"/>
        <v>1.1127507238747</v>
      </c>
      <c r="N257" s="89">
        <v>0.932909097085446</v>
      </c>
      <c r="O257" s="89">
        <f t="shared" si="34"/>
        <v>1.19277508103535</v>
      </c>
      <c r="P257" s="89">
        <f t="shared" si="35"/>
        <v>0.132203702564733</v>
      </c>
      <c r="Q257" s="89">
        <f t="shared" si="36"/>
        <v>0.0663679760795205</v>
      </c>
      <c r="R257" s="89">
        <f t="shared" si="37"/>
        <v>0.173255522385235</v>
      </c>
      <c r="S257" s="89">
        <f t="shared" si="38"/>
        <v>0.0106260674561308</v>
      </c>
      <c r="T257" s="89">
        <f t="shared" si="39"/>
        <v>0.0268348417681095</v>
      </c>
      <c r="U257" s="89">
        <f t="shared" si="40"/>
        <v>0.0630893185785861</v>
      </c>
      <c r="V257" s="89">
        <f t="shared" si="41"/>
        <v>0.118041132248648</v>
      </c>
      <c r="W257" s="90">
        <v>1.37389618644068</v>
      </c>
      <c r="X257" s="89">
        <v>0.241977834340863</v>
      </c>
      <c r="Y257" s="89">
        <f t="shared" si="42"/>
        <v>83.9987482251403</v>
      </c>
      <c r="Z257" s="89">
        <v>9.03311431407928</v>
      </c>
      <c r="AA257" s="89">
        <v>78.1451368331909</v>
      </c>
      <c r="AB257" s="89">
        <v>70.8195018768311</v>
      </c>
      <c r="AC257" s="89">
        <v>6.05874300003052</v>
      </c>
      <c r="AD257" s="89">
        <v>38.0549836158752</v>
      </c>
      <c r="AE257" s="89">
        <v>111.851606369019</v>
      </c>
      <c r="AF257" s="89">
        <v>84.2105960845947</v>
      </c>
      <c r="AG257" s="89">
        <f t="shared" si="43"/>
        <v>60.9760304117536</v>
      </c>
    </row>
    <row r="258" spans="1:33">
      <c r="A258" s="83">
        <v>310000</v>
      </c>
      <c r="B258" s="84" t="s">
        <v>184</v>
      </c>
      <c r="C258" s="84">
        <v>2016</v>
      </c>
      <c r="D258" s="87">
        <v>6918.94</v>
      </c>
      <c r="E258" s="87">
        <v>840.97</v>
      </c>
      <c r="F258" s="87">
        <v>383.1</v>
      </c>
      <c r="G258" s="87">
        <v>988.81</v>
      </c>
      <c r="H258" s="86">
        <v>341.7</v>
      </c>
      <c r="I258" s="87">
        <v>134.41</v>
      </c>
      <c r="J258" s="87">
        <v>302.09</v>
      </c>
      <c r="K258" s="86">
        <v>564.74</v>
      </c>
      <c r="L258" s="86">
        <v>2420</v>
      </c>
      <c r="M258" s="89">
        <f t="shared" ref="M258:M321" si="44">D258/L258</f>
        <v>2.85906611570248</v>
      </c>
      <c r="N258" s="89">
        <v>1.09556214366215</v>
      </c>
      <c r="O258" s="89">
        <f t="shared" ref="O258:O321" si="45">M258/N258</f>
        <v>2.60967954418856</v>
      </c>
      <c r="P258" s="89">
        <f t="shared" ref="P258:P321" si="46">E258/D258</f>
        <v>0.121546074976803</v>
      </c>
      <c r="Q258" s="89">
        <f t="shared" ref="Q258:Q321" si="47">F258/D258</f>
        <v>0.0553697531702833</v>
      </c>
      <c r="R258" s="89">
        <f t="shared" ref="R258:R321" si="48">G258/D258</f>
        <v>0.1429135098729</v>
      </c>
      <c r="S258" s="89">
        <f t="shared" ref="S258:S321" si="49">H258/D258</f>
        <v>0.04938617765149</v>
      </c>
      <c r="T258" s="89">
        <f t="shared" ref="T258:T321" si="50">I258/D258</f>
        <v>0.0194263861227298</v>
      </c>
      <c r="U258" s="89">
        <f t="shared" ref="U258:U321" si="51">J258/D258</f>
        <v>0.0436613122819391</v>
      </c>
      <c r="V258" s="89">
        <f t="shared" ref="V258:V321" si="52">K258/D258</f>
        <v>0.081622329431965</v>
      </c>
      <c r="W258" s="90">
        <v>1.37389618644068</v>
      </c>
      <c r="X258" s="89">
        <v>0.241977834340863</v>
      </c>
      <c r="Y258" s="89">
        <f t="shared" ref="Y258:Y321" si="53">(O258-X258)/(W258-X258)*100</f>
        <v>209.176015695424</v>
      </c>
      <c r="Z258" s="89">
        <v>-2.26182639598846</v>
      </c>
      <c r="AA258" s="89">
        <v>46.7854070663452</v>
      </c>
      <c r="AB258" s="89">
        <v>51.1376428604126</v>
      </c>
      <c r="AC258" s="89">
        <v>84.1375637054443</v>
      </c>
      <c r="AD258" s="89">
        <v>21.6329264640808</v>
      </c>
      <c r="AE258" s="89">
        <v>128.851823806763</v>
      </c>
      <c r="AF258" s="89">
        <v>90.7656002044678</v>
      </c>
      <c r="AG258" s="89">
        <f t="shared" ref="AG258:AG321" si="54">0.2*Y258+0.15*(Z258+AA258)+0.1*(AB258+AC258+AD258+AE258+AF258)</f>
        <v>86.1662959437551</v>
      </c>
    </row>
    <row r="259" spans="1:33">
      <c r="A259" s="83">
        <v>320000</v>
      </c>
      <c r="B259" s="84" t="s">
        <v>185</v>
      </c>
      <c r="C259" s="84">
        <v>2016</v>
      </c>
      <c r="D259" s="87">
        <v>9981.96</v>
      </c>
      <c r="E259" s="87">
        <v>1842.94</v>
      </c>
      <c r="F259" s="87">
        <v>712.77</v>
      </c>
      <c r="G259" s="87">
        <v>897.93</v>
      </c>
      <c r="H259" s="86">
        <v>381.02</v>
      </c>
      <c r="I259" s="87">
        <v>285.11</v>
      </c>
      <c r="J259" s="87">
        <v>920.93</v>
      </c>
      <c r="K259" s="86">
        <v>990.43</v>
      </c>
      <c r="L259" s="86">
        <v>7999</v>
      </c>
      <c r="M259" s="89">
        <f t="shared" si="44"/>
        <v>1.24790098762345</v>
      </c>
      <c r="N259" s="89">
        <v>1.1579155940303</v>
      </c>
      <c r="O259" s="89">
        <f t="shared" si="45"/>
        <v>1.07771325825222</v>
      </c>
      <c r="P259" s="89">
        <f t="shared" si="46"/>
        <v>0.184627067229282</v>
      </c>
      <c r="Q259" s="89">
        <f t="shared" si="47"/>
        <v>0.0714058160922304</v>
      </c>
      <c r="R259" s="89">
        <f t="shared" si="48"/>
        <v>0.0899552793239003</v>
      </c>
      <c r="S259" s="89">
        <f t="shared" si="49"/>
        <v>0.0381708602318583</v>
      </c>
      <c r="T259" s="89">
        <f t="shared" si="50"/>
        <v>0.0285625267983442</v>
      </c>
      <c r="U259" s="89">
        <f t="shared" si="51"/>
        <v>0.0922594360225847</v>
      </c>
      <c r="V259" s="89">
        <f t="shared" si="52"/>
        <v>0.0992219964816529</v>
      </c>
      <c r="W259" s="90">
        <v>1.37389618644068</v>
      </c>
      <c r="X259" s="89">
        <v>0.241977834340863</v>
      </c>
      <c r="Y259" s="89">
        <f t="shared" si="53"/>
        <v>73.8335430608569</v>
      </c>
      <c r="Z259" s="89">
        <v>64.5913314819336</v>
      </c>
      <c r="AA259" s="89">
        <v>92.5097560882568</v>
      </c>
      <c r="AB259" s="89">
        <v>16.7853939533234</v>
      </c>
      <c r="AC259" s="89">
        <v>61.545295715332</v>
      </c>
      <c r="AD259" s="89">
        <v>41.8846797943115</v>
      </c>
      <c r="AE259" s="89">
        <v>86.3266754150391</v>
      </c>
      <c r="AF259" s="89">
        <v>87.5978469848633</v>
      </c>
      <c r="AG259" s="89">
        <f t="shared" si="54"/>
        <v>67.7458609339868</v>
      </c>
    </row>
    <row r="260" spans="1:33">
      <c r="A260" s="83">
        <v>330000</v>
      </c>
      <c r="B260" s="84" t="s">
        <v>186</v>
      </c>
      <c r="C260" s="84">
        <v>2016</v>
      </c>
      <c r="D260" s="87">
        <v>6974.26</v>
      </c>
      <c r="E260" s="87">
        <v>1300.03</v>
      </c>
      <c r="F260" s="87">
        <v>542.44</v>
      </c>
      <c r="G260" s="87">
        <v>631.19</v>
      </c>
      <c r="H260" s="86">
        <v>269.04</v>
      </c>
      <c r="I260" s="87">
        <v>161.4</v>
      </c>
      <c r="J260" s="87">
        <v>660.26</v>
      </c>
      <c r="K260" s="86">
        <v>1702.21</v>
      </c>
      <c r="L260" s="86">
        <v>5590</v>
      </c>
      <c r="M260" s="89">
        <f t="shared" si="44"/>
        <v>1.24763148479428</v>
      </c>
      <c r="N260" s="89">
        <v>1.13434818776593</v>
      </c>
      <c r="O260" s="89">
        <f t="shared" si="45"/>
        <v>1.09986642395176</v>
      </c>
      <c r="P260" s="89">
        <f t="shared" si="46"/>
        <v>0.186404005586256</v>
      </c>
      <c r="Q260" s="89">
        <f t="shared" si="47"/>
        <v>0.0777774272826078</v>
      </c>
      <c r="R260" s="89">
        <f t="shared" si="48"/>
        <v>0.0905027916940292</v>
      </c>
      <c r="S260" s="89">
        <f t="shared" si="49"/>
        <v>0.0385761356760431</v>
      </c>
      <c r="T260" s="89">
        <f t="shared" si="50"/>
        <v>0.0231422401803202</v>
      </c>
      <c r="U260" s="89">
        <f t="shared" si="51"/>
        <v>0.094670975845466</v>
      </c>
      <c r="V260" s="89">
        <f t="shared" si="52"/>
        <v>0.244070338645247</v>
      </c>
      <c r="W260" s="90">
        <v>1.37389618644068</v>
      </c>
      <c r="X260" s="89">
        <v>0.241977834340863</v>
      </c>
      <c r="Y260" s="89">
        <f t="shared" si="53"/>
        <v>75.7906776596946</v>
      </c>
      <c r="Z260" s="89">
        <v>66.4745283126831</v>
      </c>
      <c r="AA260" s="89">
        <v>110.677423477173</v>
      </c>
      <c r="AB260" s="89">
        <v>17.1405470371246</v>
      </c>
      <c r="AC260" s="89">
        <v>62.3616886138916</v>
      </c>
      <c r="AD260" s="89">
        <v>29.8697257041931</v>
      </c>
      <c r="AE260" s="89">
        <v>84.2164897918701</v>
      </c>
      <c r="AF260" s="89">
        <v>61.526665687561</v>
      </c>
      <c r="AG260" s="89">
        <f t="shared" si="54"/>
        <v>67.2424399838814</v>
      </c>
    </row>
    <row r="261" spans="1:33">
      <c r="A261" s="83">
        <v>340000</v>
      </c>
      <c r="B261" s="84" t="s">
        <v>187</v>
      </c>
      <c r="C261" s="84">
        <v>2016</v>
      </c>
      <c r="D261" s="87">
        <v>5522.95</v>
      </c>
      <c r="E261" s="87">
        <v>910.87</v>
      </c>
      <c r="F261" s="87">
        <v>480.12</v>
      </c>
      <c r="G261" s="87">
        <v>761.59</v>
      </c>
      <c r="H261" s="86">
        <v>259.5</v>
      </c>
      <c r="I261" s="87">
        <v>133.64</v>
      </c>
      <c r="J261" s="87">
        <v>404.09</v>
      </c>
      <c r="K261" s="86">
        <v>1383.97</v>
      </c>
      <c r="L261" s="86">
        <v>6196</v>
      </c>
      <c r="M261" s="89">
        <f t="shared" si="44"/>
        <v>0.891373466752744</v>
      </c>
      <c r="N261" s="89">
        <v>1.17589860631071</v>
      </c>
      <c r="O261" s="89">
        <f t="shared" si="45"/>
        <v>0.758035992192693</v>
      </c>
      <c r="P261" s="89">
        <f t="shared" si="46"/>
        <v>0.164924542137807</v>
      </c>
      <c r="Q261" s="89">
        <f t="shared" si="47"/>
        <v>0.0869318027503418</v>
      </c>
      <c r="R261" s="89">
        <f t="shared" si="48"/>
        <v>0.1378955087408</v>
      </c>
      <c r="S261" s="89">
        <f t="shared" si="49"/>
        <v>0.046985759422048</v>
      </c>
      <c r="T261" s="89">
        <f t="shared" si="50"/>
        <v>0.0241972134457129</v>
      </c>
      <c r="U261" s="89">
        <f t="shared" si="51"/>
        <v>0.0731656089589802</v>
      </c>
      <c r="V261" s="89">
        <f t="shared" si="52"/>
        <v>0.250585285037887</v>
      </c>
      <c r="W261" s="90">
        <v>1.37389618644068</v>
      </c>
      <c r="X261" s="89">
        <v>0.241977834340863</v>
      </c>
      <c r="Y261" s="89">
        <f t="shared" si="53"/>
        <v>45.591464869749</v>
      </c>
      <c r="Z261" s="89">
        <v>43.710618019104</v>
      </c>
      <c r="AA261" s="89">
        <v>136.779708862305</v>
      </c>
      <c r="AB261" s="89">
        <v>47.8826332092285</v>
      </c>
      <c r="AC261" s="89">
        <v>79.3021297454834</v>
      </c>
      <c r="AD261" s="89">
        <v>32.2082471847534</v>
      </c>
      <c r="AE261" s="89">
        <v>103.034477233887</v>
      </c>
      <c r="AF261" s="89">
        <v>60.3540420532227</v>
      </c>
      <c r="AG261" s="89">
        <f t="shared" si="54"/>
        <v>68.4699949488187</v>
      </c>
    </row>
    <row r="262" spans="1:33">
      <c r="A262" s="83">
        <v>350000</v>
      </c>
      <c r="B262" s="84" t="s">
        <v>188</v>
      </c>
      <c r="C262" s="84">
        <v>2016</v>
      </c>
      <c r="D262" s="87">
        <v>4275.4</v>
      </c>
      <c r="E262" s="87">
        <v>789.11</v>
      </c>
      <c r="F262" s="87">
        <v>377.58</v>
      </c>
      <c r="G262" s="87">
        <v>348.99</v>
      </c>
      <c r="H262" s="86"/>
      <c r="I262" s="87">
        <v>130.35</v>
      </c>
      <c r="J262" s="87">
        <v>338.21</v>
      </c>
      <c r="K262" s="86">
        <v>1901.72</v>
      </c>
      <c r="L262" s="86">
        <v>3874</v>
      </c>
      <c r="M262" s="89">
        <f t="shared" si="44"/>
        <v>1.1036138358286</v>
      </c>
      <c r="N262" s="89">
        <v>1.15414151440504</v>
      </c>
      <c r="O262" s="89">
        <f t="shared" si="45"/>
        <v>0.95622055185972</v>
      </c>
      <c r="P262" s="89">
        <f t="shared" si="46"/>
        <v>0.184569864807971</v>
      </c>
      <c r="Q262" s="89">
        <f t="shared" si="47"/>
        <v>0.0883145436684287</v>
      </c>
      <c r="R262" s="89">
        <f t="shared" si="48"/>
        <v>0.081627450063152</v>
      </c>
      <c r="S262" s="89">
        <f t="shared" si="49"/>
        <v>0</v>
      </c>
      <c r="T262" s="89">
        <f t="shared" si="50"/>
        <v>0.0304883753566918</v>
      </c>
      <c r="U262" s="89">
        <f t="shared" si="51"/>
        <v>0.0791060485568602</v>
      </c>
      <c r="V262" s="89">
        <f t="shared" si="52"/>
        <v>0.444805164429059</v>
      </c>
      <c r="W262" s="90">
        <v>1.37389618644068</v>
      </c>
      <c r="X262" s="89">
        <v>0.241977834340863</v>
      </c>
      <c r="Y262" s="89">
        <f t="shared" si="53"/>
        <v>63.100197659475</v>
      </c>
      <c r="Z262" s="89">
        <v>64.5307064056396</v>
      </c>
      <c r="AA262" s="89">
        <v>140.722379684448</v>
      </c>
      <c r="AB262" s="89">
        <v>11.3834071159363</v>
      </c>
      <c r="AC262" s="89">
        <v>-15.346531867981</v>
      </c>
      <c r="AD262" s="89">
        <v>46.1536407470703</v>
      </c>
      <c r="AE262" s="89">
        <v>97.8363704681396</v>
      </c>
      <c r="AF262" s="89">
        <v>25.3965091705322</v>
      </c>
      <c r="AG262" s="89">
        <f t="shared" si="54"/>
        <v>59.9503420087779</v>
      </c>
    </row>
    <row r="263" spans="1:33">
      <c r="A263" s="83">
        <v>360000</v>
      </c>
      <c r="B263" s="84" t="s">
        <v>189</v>
      </c>
      <c r="C263" s="84">
        <v>2016</v>
      </c>
      <c r="D263" s="87">
        <v>4617.4</v>
      </c>
      <c r="E263" s="87">
        <v>848.88</v>
      </c>
      <c r="F263" s="87">
        <v>438.72</v>
      </c>
      <c r="G263" s="87">
        <v>582.23</v>
      </c>
      <c r="H263" s="86">
        <v>83.4</v>
      </c>
      <c r="I263" s="87">
        <v>117.88</v>
      </c>
      <c r="J263" s="87">
        <v>416.59</v>
      </c>
      <c r="K263" s="86">
        <v>1160.55</v>
      </c>
      <c r="L263" s="86">
        <v>4592</v>
      </c>
      <c r="M263" s="89">
        <f t="shared" si="44"/>
        <v>1.00553135888502</v>
      </c>
      <c r="N263" s="89">
        <v>1.14752432946046</v>
      </c>
      <c r="O263" s="89">
        <f t="shared" si="45"/>
        <v>0.876261472693826</v>
      </c>
      <c r="P263" s="89">
        <f t="shared" si="46"/>
        <v>0.183843721574912</v>
      </c>
      <c r="Q263" s="89">
        <f t="shared" si="47"/>
        <v>0.095014510330489</v>
      </c>
      <c r="R263" s="89">
        <f t="shared" si="48"/>
        <v>0.126094771949582</v>
      </c>
      <c r="S263" s="89">
        <f t="shared" si="49"/>
        <v>0.0180621128773769</v>
      </c>
      <c r="T263" s="89">
        <f t="shared" si="50"/>
        <v>0.0255295187768008</v>
      </c>
      <c r="U263" s="89">
        <f t="shared" si="51"/>
        <v>0.0902217698271755</v>
      </c>
      <c r="V263" s="89">
        <f t="shared" si="52"/>
        <v>0.251342747000476</v>
      </c>
      <c r="W263" s="90">
        <v>1.37389618644068</v>
      </c>
      <c r="X263" s="89">
        <v>0.241977834340863</v>
      </c>
      <c r="Y263" s="89">
        <f t="shared" si="53"/>
        <v>56.0361652566464</v>
      </c>
      <c r="Z263" s="89">
        <v>63.7611436843872</v>
      </c>
      <c r="AA263" s="89">
        <v>159.82629776001</v>
      </c>
      <c r="AB263" s="89">
        <v>40.2278852462769</v>
      </c>
      <c r="AC263" s="89">
        <v>21.0380005836487</v>
      </c>
      <c r="AD263" s="89">
        <v>35.1615214347839</v>
      </c>
      <c r="AE263" s="89">
        <v>88.109712600708</v>
      </c>
      <c r="AF263" s="89">
        <v>60.2177095413208</v>
      </c>
      <c r="AG263" s="89">
        <f t="shared" si="54"/>
        <v>69.2208322086627</v>
      </c>
    </row>
    <row r="264" spans="1:33">
      <c r="A264" s="83">
        <v>370000</v>
      </c>
      <c r="B264" s="84" t="s">
        <v>190</v>
      </c>
      <c r="C264" s="84">
        <v>2016</v>
      </c>
      <c r="D264" s="87">
        <v>8755.21</v>
      </c>
      <c r="E264" s="87">
        <v>1825.99</v>
      </c>
      <c r="F264" s="87">
        <v>790.19</v>
      </c>
      <c r="G264" s="87">
        <v>992.66</v>
      </c>
      <c r="H264" s="86">
        <v>167</v>
      </c>
      <c r="I264" s="87">
        <v>239.28</v>
      </c>
      <c r="J264" s="87">
        <v>783.56</v>
      </c>
      <c r="K264" s="86">
        <v>1073.28</v>
      </c>
      <c r="L264" s="86">
        <v>9947</v>
      </c>
      <c r="M264" s="89">
        <f t="shared" si="44"/>
        <v>0.880185985724339</v>
      </c>
      <c r="N264" s="89">
        <v>1.03527731348154</v>
      </c>
      <c r="O264" s="89">
        <f t="shared" si="45"/>
        <v>0.850193445043586</v>
      </c>
      <c r="P264" s="89">
        <f t="shared" si="46"/>
        <v>0.208560388614322</v>
      </c>
      <c r="Q264" s="89">
        <f t="shared" si="47"/>
        <v>0.0902536889463531</v>
      </c>
      <c r="R264" s="89">
        <f t="shared" si="48"/>
        <v>0.113379347839743</v>
      </c>
      <c r="S264" s="89">
        <f t="shared" si="49"/>
        <v>0.0190743568686531</v>
      </c>
      <c r="T264" s="89">
        <f t="shared" si="50"/>
        <v>0.0273300126439</v>
      </c>
      <c r="U264" s="89">
        <f t="shared" si="51"/>
        <v>0.089496425556897</v>
      </c>
      <c r="V264" s="89">
        <f t="shared" si="52"/>
        <v>0.122587579281365</v>
      </c>
      <c r="W264" s="90">
        <v>1.37389618644068</v>
      </c>
      <c r="X264" s="89">
        <v>0.241977834340863</v>
      </c>
      <c r="Y264" s="89">
        <f t="shared" si="53"/>
        <v>53.7331698504954</v>
      </c>
      <c r="Z264" s="89">
        <v>89.9558353424072</v>
      </c>
      <c r="AA264" s="89">
        <v>146.251554489136</v>
      </c>
      <c r="AB264" s="89">
        <v>31.9798111915588</v>
      </c>
      <c r="AC264" s="89">
        <v>23.0770754814148</v>
      </c>
      <c r="AD264" s="89">
        <v>39.1526103019714</v>
      </c>
      <c r="AE264" s="89">
        <v>88.7444114685059</v>
      </c>
      <c r="AF264" s="89">
        <v>83.3922863006592</v>
      </c>
      <c r="AG264" s="89">
        <f t="shared" si="54"/>
        <v>72.8123619192416</v>
      </c>
    </row>
    <row r="265" spans="1:33">
      <c r="A265" s="83">
        <v>410000</v>
      </c>
      <c r="B265" s="84" t="s">
        <v>191</v>
      </c>
      <c r="C265" s="84">
        <v>2016</v>
      </c>
      <c r="D265" s="87">
        <v>7453.74</v>
      </c>
      <c r="E265" s="87">
        <v>1343.76</v>
      </c>
      <c r="F265" s="87">
        <v>778.01</v>
      </c>
      <c r="G265" s="87">
        <v>1067.4</v>
      </c>
      <c r="H265" s="86">
        <v>96.1</v>
      </c>
      <c r="I265" s="87">
        <v>195.72</v>
      </c>
      <c r="J265" s="87">
        <v>750.94</v>
      </c>
      <c r="K265" s="86">
        <v>1295.8</v>
      </c>
      <c r="L265" s="86">
        <v>9532</v>
      </c>
      <c r="M265" s="89">
        <f t="shared" si="44"/>
        <v>0.781970205623164</v>
      </c>
      <c r="N265" s="89">
        <v>1.05153335542791</v>
      </c>
      <c r="O265" s="89">
        <f t="shared" si="45"/>
        <v>0.743647552012223</v>
      </c>
      <c r="P265" s="89">
        <f t="shared" si="46"/>
        <v>0.180279966835441</v>
      </c>
      <c r="Q265" s="89">
        <f t="shared" si="47"/>
        <v>0.104378473088678</v>
      </c>
      <c r="R265" s="89">
        <f t="shared" si="48"/>
        <v>0.143203277817579</v>
      </c>
      <c r="S265" s="89">
        <f t="shared" si="49"/>
        <v>0.012892856472053</v>
      </c>
      <c r="T265" s="89">
        <f t="shared" si="50"/>
        <v>0.0262579590916775</v>
      </c>
      <c r="U265" s="89">
        <f t="shared" si="51"/>
        <v>0.100746739220848</v>
      </c>
      <c r="V265" s="89">
        <f t="shared" si="52"/>
        <v>0.173845613074779</v>
      </c>
      <c r="W265" s="90">
        <v>1.37389618644068</v>
      </c>
      <c r="X265" s="89">
        <v>0.241977834340863</v>
      </c>
      <c r="Y265" s="89">
        <f t="shared" si="53"/>
        <v>44.3203095647945</v>
      </c>
      <c r="Z265" s="89">
        <v>59.984278678894</v>
      </c>
      <c r="AA265" s="89">
        <v>186.526184082031</v>
      </c>
      <c r="AB265" s="89">
        <v>51.3256072998047</v>
      </c>
      <c r="AC265" s="89">
        <v>10.6249892711639</v>
      </c>
      <c r="AD265" s="89">
        <v>36.7762279510498</v>
      </c>
      <c r="AE265" s="89">
        <v>78.899974822998</v>
      </c>
      <c r="AF265" s="89">
        <v>74.1663789749146</v>
      </c>
      <c r="AG265" s="89">
        <f t="shared" si="54"/>
        <v>71.0199491590908</v>
      </c>
    </row>
    <row r="266" spans="1:33">
      <c r="A266" s="83">
        <v>420000</v>
      </c>
      <c r="B266" s="84" t="s">
        <v>192</v>
      </c>
      <c r="C266" s="84">
        <v>2016</v>
      </c>
      <c r="D266" s="87">
        <v>6422.98</v>
      </c>
      <c r="E266" s="87">
        <v>1047.37</v>
      </c>
      <c r="F266" s="87">
        <v>588.9</v>
      </c>
      <c r="G266" s="87">
        <v>978.82</v>
      </c>
      <c r="H266" s="86">
        <v>190.11</v>
      </c>
      <c r="I266" s="87">
        <v>145.64</v>
      </c>
      <c r="J266" s="87">
        <v>639.6</v>
      </c>
      <c r="K266" s="86">
        <v>1804.51</v>
      </c>
      <c r="L266" s="86">
        <v>5885</v>
      </c>
      <c r="M266" s="89">
        <f t="shared" si="44"/>
        <v>1.09141546304163</v>
      </c>
      <c r="N266" s="89">
        <v>1.22878997222337</v>
      </c>
      <c r="O266" s="89">
        <f t="shared" si="45"/>
        <v>0.888203425901032</v>
      </c>
      <c r="P266" s="89">
        <f t="shared" si="46"/>
        <v>0.163066053451825</v>
      </c>
      <c r="Q266" s="89">
        <f t="shared" si="47"/>
        <v>0.0916864134716284</v>
      </c>
      <c r="R266" s="89">
        <f t="shared" si="48"/>
        <v>0.152393437314144</v>
      </c>
      <c r="S266" s="89">
        <f t="shared" si="49"/>
        <v>0.0295984107065568</v>
      </c>
      <c r="T266" s="89">
        <f t="shared" si="50"/>
        <v>0.0226748331771234</v>
      </c>
      <c r="U266" s="89">
        <f t="shared" si="51"/>
        <v>0.0995799457572653</v>
      </c>
      <c r="V266" s="89">
        <f t="shared" si="52"/>
        <v>0.280945916070111</v>
      </c>
      <c r="W266" s="90">
        <v>1.37389618644068</v>
      </c>
      <c r="X266" s="89">
        <v>0.241977834340863</v>
      </c>
      <c r="Y266" s="89">
        <f t="shared" si="53"/>
        <v>57.0911842149532</v>
      </c>
      <c r="Z266" s="89">
        <v>41.7409944534302</v>
      </c>
      <c r="AA266" s="89">
        <v>150.336742401123</v>
      </c>
      <c r="AB266" s="89">
        <v>57.286958694458</v>
      </c>
      <c r="AC266" s="89">
        <v>44.2768526077271</v>
      </c>
      <c r="AD266" s="89">
        <v>28.8336420059204</v>
      </c>
      <c r="AE266" s="89">
        <v>79.9209642410278</v>
      </c>
      <c r="AF266" s="89">
        <v>54.8894500732422</v>
      </c>
      <c r="AG266" s="89">
        <f t="shared" si="54"/>
        <v>66.7506841334112</v>
      </c>
    </row>
    <row r="267" spans="1:33">
      <c r="A267" s="83">
        <v>430000</v>
      </c>
      <c r="B267" s="84" t="s">
        <v>193</v>
      </c>
      <c r="C267" s="84">
        <v>2016</v>
      </c>
      <c r="D267" s="87">
        <v>6339.16</v>
      </c>
      <c r="E267" s="87">
        <v>1032.37</v>
      </c>
      <c r="F267" s="87">
        <v>546.27</v>
      </c>
      <c r="G267" s="87">
        <v>874.41</v>
      </c>
      <c r="H267" s="86">
        <v>71.44</v>
      </c>
      <c r="I267" s="87">
        <v>170.85</v>
      </c>
      <c r="J267" s="87">
        <v>675.95</v>
      </c>
      <c r="K267" s="86">
        <v>1452.16</v>
      </c>
      <c r="L267" s="86">
        <v>6822</v>
      </c>
      <c r="M267" s="89">
        <f t="shared" si="44"/>
        <v>0.929223101729698</v>
      </c>
      <c r="N267" s="89">
        <v>1.18152793364077</v>
      </c>
      <c r="O267" s="89">
        <f t="shared" si="45"/>
        <v>0.786458851519813</v>
      </c>
      <c r="P267" s="89">
        <f t="shared" si="46"/>
        <v>0.162855961988655</v>
      </c>
      <c r="Q267" s="89">
        <f t="shared" si="47"/>
        <v>0.086173877927044</v>
      </c>
      <c r="R267" s="89">
        <f t="shared" si="48"/>
        <v>0.137937834034793</v>
      </c>
      <c r="S267" s="89">
        <f t="shared" si="49"/>
        <v>0.0112696319386165</v>
      </c>
      <c r="T267" s="89">
        <f t="shared" si="50"/>
        <v>0.0269515203907142</v>
      </c>
      <c r="U267" s="89">
        <f t="shared" si="51"/>
        <v>0.106630846989191</v>
      </c>
      <c r="V267" s="89">
        <f t="shared" si="52"/>
        <v>0.229077669596603</v>
      </c>
      <c r="W267" s="90">
        <v>1.37389618644068</v>
      </c>
      <c r="X267" s="89">
        <v>0.241977834340863</v>
      </c>
      <c r="Y267" s="89">
        <f t="shared" si="53"/>
        <v>48.1024992808789</v>
      </c>
      <c r="Z267" s="89">
        <v>41.5183401107788</v>
      </c>
      <c r="AA267" s="89">
        <v>134.61859703064</v>
      </c>
      <c r="AB267" s="89">
        <v>47.9100894927979</v>
      </c>
      <c r="AC267" s="89">
        <v>7.35514640808105</v>
      </c>
      <c r="AD267" s="89">
        <v>38.3136200904846</v>
      </c>
      <c r="AE267" s="89">
        <v>73.751163482666</v>
      </c>
      <c r="AF267" s="89">
        <v>64.2251873016357</v>
      </c>
      <c r="AG267" s="89">
        <f t="shared" si="54"/>
        <v>59.1965611049551</v>
      </c>
    </row>
    <row r="268" spans="1:33">
      <c r="A268" s="83">
        <v>440000</v>
      </c>
      <c r="B268" s="84" t="s">
        <v>194</v>
      </c>
      <c r="C268" s="84">
        <v>2016</v>
      </c>
      <c r="D268" s="87">
        <v>13446.09</v>
      </c>
      <c r="E268" s="87">
        <v>2318.47</v>
      </c>
      <c r="F268" s="87">
        <v>1121.83</v>
      </c>
      <c r="G268" s="87">
        <v>1146.31</v>
      </c>
      <c r="H268" s="86">
        <v>742.97</v>
      </c>
      <c r="I268" s="87">
        <v>297.45</v>
      </c>
      <c r="J268" s="87">
        <v>1147.35</v>
      </c>
      <c r="K268" s="86">
        <v>1979.98</v>
      </c>
      <c r="L268" s="86">
        <v>10999</v>
      </c>
      <c r="M268" s="89">
        <f t="shared" si="44"/>
        <v>1.22248295299573</v>
      </c>
      <c r="N268" s="89">
        <v>1.10261476673508</v>
      </c>
      <c r="O268" s="89">
        <f t="shared" si="45"/>
        <v>1.1087126618262</v>
      </c>
      <c r="P268" s="89">
        <f t="shared" si="46"/>
        <v>0.172427077313925</v>
      </c>
      <c r="Q268" s="89">
        <f t="shared" si="47"/>
        <v>0.0834316890635121</v>
      </c>
      <c r="R268" s="89">
        <f t="shared" si="48"/>
        <v>0.0852522926739297</v>
      </c>
      <c r="S268" s="89">
        <f t="shared" si="49"/>
        <v>0.0552554683182992</v>
      </c>
      <c r="T268" s="89">
        <f t="shared" si="50"/>
        <v>0.0221216725456992</v>
      </c>
      <c r="U268" s="89">
        <f t="shared" si="51"/>
        <v>0.0853296385789475</v>
      </c>
      <c r="V268" s="89">
        <f t="shared" si="52"/>
        <v>0.147253216362526</v>
      </c>
      <c r="W268" s="90">
        <v>1.37389618644068</v>
      </c>
      <c r="X268" s="89">
        <v>0.241977834340863</v>
      </c>
      <c r="Y268" s="89">
        <f t="shared" si="53"/>
        <v>76.5722038058189</v>
      </c>
      <c r="Z268" s="89">
        <v>51.6617965698242</v>
      </c>
      <c r="AA268" s="89">
        <v>126.799669265747</v>
      </c>
      <c r="AB268" s="89">
        <v>13.7347221374512</v>
      </c>
      <c r="AC268" s="89">
        <v>95.9607315063477</v>
      </c>
      <c r="AD268" s="89">
        <v>27.6074695587158</v>
      </c>
      <c r="AE268" s="89">
        <v>92.3905086517334</v>
      </c>
      <c r="AF268" s="89">
        <v>78.9527273178101</v>
      </c>
      <c r="AG268" s="89">
        <f t="shared" si="54"/>
        <v>72.9482765537053</v>
      </c>
    </row>
    <row r="269" spans="1:33">
      <c r="A269" s="83">
        <v>450000</v>
      </c>
      <c r="B269" s="84" t="s">
        <v>195</v>
      </c>
      <c r="C269" s="84">
        <v>2016</v>
      </c>
      <c r="D269" s="87">
        <v>4441.7</v>
      </c>
      <c r="E269" s="87">
        <v>854.55</v>
      </c>
      <c r="F269" s="87">
        <v>468.18</v>
      </c>
      <c r="G269" s="87">
        <v>538.95</v>
      </c>
      <c r="H269" s="86">
        <v>46.55</v>
      </c>
      <c r="I269" s="87">
        <v>90.7</v>
      </c>
      <c r="J269" s="87">
        <v>450.78</v>
      </c>
      <c r="K269" s="86">
        <v>1669.3</v>
      </c>
      <c r="L269" s="86">
        <v>4838</v>
      </c>
      <c r="M269" s="89">
        <f t="shared" si="44"/>
        <v>0.918085985944605</v>
      </c>
      <c r="N269" s="89">
        <v>1.15709508612439</v>
      </c>
      <c r="O269" s="89">
        <f t="shared" si="45"/>
        <v>0.793440398247365</v>
      </c>
      <c r="P269" s="89">
        <f t="shared" si="46"/>
        <v>0.192392552401108</v>
      </c>
      <c r="Q269" s="89">
        <f t="shared" si="47"/>
        <v>0.105405587950559</v>
      </c>
      <c r="R269" s="89">
        <f t="shared" si="48"/>
        <v>0.121338676632821</v>
      </c>
      <c r="S269" s="89">
        <f t="shared" si="49"/>
        <v>0.010480221536799</v>
      </c>
      <c r="T269" s="89">
        <f t="shared" si="50"/>
        <v>0.0204201094175653</v>
      </c>
      <c r="U269" s="89">
        <f t="shared" si="51"/>
        <v>0.101488168944323</v>
      </c>
      <c r="V269" s="89">
        <f t="shared" si="52"/>
        <v>0.375824571673008</v>
      </c>
      <c r="W269" s="90">
        <v>1.37389618644068</v>
      </c>
      <c r="X269" s="89">
        <v>0.241977834340863</v>
      </c>
      <c r="Y269" s="89">
        <f t="shared" si="53"/>
        <v>48.719288178647</v>
      </c>
      <c r="Z269" s="89">
        <v>72.8211832046509</v>
      </c>
      <c r="AA269" s="89">
        <v>189.45484161377</v>
      </c>
      <c r="AB269" s="89">
        <v>37.1427655220032</v>
      </c>
      <c r="AC269" s="89">
        <v>5.76494872570038</v>
      </c>
      <c r="AD269" s="89">
        <v>23.8356757164001</v>
      </c>
      <c r="AE269" s="89">
        <v>78.2511949539185</v>
      </c>
      <c r="AF269" s="89">
        <v>37.8122901916504</v>
      </c>
      <c r="AG269" s="89">
        <f t="shared" si="54"/>
        <v>67.3659488694598</v>
      </c>
    </row>
    <row r="270" spans="1:33">
      <c r="A270" s="83">
        <v>460000</v>
      </c>
      <c r="B270" s="84" t="s">
        <v>196</v>
      </c>
      <c r="C270" s="84">
        <v>2016</v>
      </c>
      <c r="D270" s="87">
        <v>1376.48</v>
      </c>
      <c r="E270" s="87">
        <v>214.24</v>
      </c>
      <c r="F270" s="87">
        <v>114.17</v>
      </c>
      <c r="G270" s="87">
        <v>184.01</v>
      </c>
      <c r="H270" s="86">
        <v>15.69</v>
      </c>
      <c r="I270" s="87">
        <v>37.31</v>
      </c>
      <c r="J270" s="87">
        <v>129.48</v>
      </c>
      <c r="K270" s="86">
        <v>350.97</v>
      </c>
      <c r="L270" s="86">
        <v>917</v>
      </c>
      <c r="M270" s="89">
        <f t="shared" si="44"/>
        <v>1.50106870229008</v>
      </c>
      <c r="N270" s="89">
        <v>1.23257434871297</v>
      </c>
      <c r="O270" s="89">
        <f t="shared" si="45"/>
        <v>1.21783217690475</v>
      </c>
      <c r="P270" s="89">
        <f t="shared" si="46"/>
        <v>0.155643380216204</v>
      </c>
      <c r="Q270" s="89">
        <f t="shared" si="47"/>
        <v>0.0829434499593165</v>
      </c>
      <c r="R270" s="89">
        <f t="shared" si="48"/>
        <v>0.133681564570499</v>
      </c>
      <c r="S270" s="89">
        <f t="shared" si="49"/>
        <v>0.0113986400092991</v>
      </c>
      <c r="T270" s="89">
        <f t="shared" si="50"/>
        <v>0.0271053702196908</v>
      </c>
      <c r="U270" s="89">
        <f t="shared" si="51"/>
        <v>0.0940660234801813</v>
      </c>
      <c r="V270" s="89">
        <f t="shared" si="52"/>
        <v>0.254976461699407</v>
      </c>
      <c r="W270" s="90">
        <v>1.37389618644068</v>
      </c>
      <c r="X270" s="89">
        <v>0.241977834340863</v>
      </c>
      <c r="Y270" s="89">
        <f t="shared" si="53"/>
        <v>86.2124322618843</v>
      </c>
      <c r="Z270" s="89">
        <v>33.8744568824768</v>
      </c>
      <c r="AA270" s="89">
        <v>125.40753364563</v>
      </c>
      <c r="AB270" s="89">
        <v>45.149188041687</v>
      </c>
      <c r="AC270" s="89">
        <v>7.61502206325531</v>
      </c>
      <c r="AD270" s="89">
        <v>38.6546540260315</v>
      </c>
      <c r="AE270" s="89">
        <v>84.7458457946777</v>
      </c>
      <c r="AF270" s="89">
        <v>59.5636796951294</v>
      </c>
      <c r="AG270" s="89">
        <f t="shared" si="54"/>
        <v>64.707623993671</v>
      </c>
    </row>
    <row r="271" spans="1:33">
      <c r="A271" s="83">
        <v>500000</v>
      </c>
      <c r="B271" s="84" t="s">
        <v>197</v>
      </c>
      <c r="C271" s="84">
        <v>2016</v>
      </c>
      <c r="D271" s="87">
        <v>4001.81</v>
      </c>
      <c r="E271" s="87">
        <v>575.18</v>
      </c>
      <c r="F271" s="87">
        <v>331.18</v>
      </c>
      <c r="G271" s="87">
        <v>640.55</v>
      </c>
      <c r="H271" s="86">
        <v>51.49</v>
      </c>
      <c r="I271" s="87">
        <v>136.2</v>
      </c>
      <c r="J271" s="87">
        <v>285.54</v>
      </c>
      <c r="K271" s="86">
        <v>942.1</v>
      </c>
      <c r="L271" s="86">
        <v>3048</v>
      </c>
      <c r="M271" s="89">
        <f t="shared" si="44"/>
        <v>1.31292979002625</v>
      </c>
      <c r="N271" s="89">
        <v>1.12466949694998</v>
      </c>
      <c r="O271" s="89">
        <f t="shared" si="45"/>
        <v>1.16739165913792</v>
      </c>
      <c r="P271" s="89">
        <f t="shared" si="46"/>
        <v>0.143729962192108</v>
      </c>
      <c r="Q271" s="89">
        <f t="shared" si="47"/>
        <v>0.0827575522076261</v>
      </c>
      <c r="R271" s="89">
        <f t="shared" si="48"/>
        <v>0.160065070555574</v>
      </c>
      <c r="S271" s="89">
        <f t="shared" si="49"/>
        <v>0.0128666778282827</v>
      </c>
      <c r="T271" s="89">
        <f t="shared" si="50"/>
        <v>0.0340345993437969</v>
      </c>
      <c r="U271" s="89">
        <f t="shared" si="51"/>
        <v>0.0713527128974139</v>
      </c>
      <c r="V271" s="89">
        <f t="shared" si="52"/>
        <v>0.235418473140904</v>
      </c>
      <c r="W271" s="90">
        <v>1.37389618644068</v>
      </c>
      <c r="X271" s="89">
        <v>0.241977834340863</v>
      </c>
      <c r="Y271" s="89">
        <f t="shared" si="53"/>
        <v>81.7562347213759</v>
      </c>
      <c r="Z271" s="89">
        <v>21.2486290931702</v>
      </c>
      <c r="AA271" s="89">
        <v>124.877481460571</v>
      </c>
      <c r="AB271" s="89">
        <v>62.2632932662964</v>
      </c>
      <c r="AC271" s="89">
        <v>10.5722546577454</v>
      </c>
      <c r="AD271" s="89">
        <v>54.01442527771</v>
      </c>
      <c r="AE271" s="89">
        <v>104.62082862854</v>
      </c>
      <c r="AF271" s="89">
        <v>63.0839109420776</v>
      </c>
      <c r="AG271" s="89">
        <f t="shared" si="54"/>
        <v>67.7256348045733</v>
      </c>
    </row>
    <row r="272" spans="1:33">
      <c r="A272" s="83">
        <v>510000</v>
      </c>
      <c r="B272" s="84" t="s">
        <v>198</v>
      </c>
      <c r="C272" s="84">
        <v>2016</v>
      </c>
      <c r="D272" s="87">
        <v>8008.89</v>
      </c>
      <c r="E272" s="87">
        <v>1301.85</v>
      </c>
      <c r="F272" s="87">
        <v>772.24</v>
      </c>
      <c r="G272" s="87">
        <v>1320.17</v>
      </c>
      <c r="H272" s="86">
        <v>101.09</v>
      </c>
      <c r="I272" s="87">
        <v>166.35</v>
      </c>
      <c r="J272" s="87">
        <v>682.78</v>
      </c>
      <c r="K272" s="86">
        <v>2110.8</v>
      </c>
      <c r="L272" s="86">
        <v>8262</v>
      </c>
      <c r="M272" s="89">
        <f t="shared" si="44"/>
        <v>0.969364560639071</v>
      </c>
      <c r="N272" s="89">
        <v>1.10321204144393</v>
      </c>
      <c r="O272" s="89">
        <f t="shared" si="45"/>
        <v>0.878674746307451</v>
      </c>
      <c r="P272" s="89">
        <f t="shared" si="46"/>
        <v>0.162550615628383</v>
      </c>
      <c r="Q272" s="89">
        <f t="shared" si="47"/>
        <v>0.0964228501078177</v>
      </c>
      <c r="R272" s="89">
        <f t="shared" si="48"/>
        <v>0.164838073690611</v>
      </c>
      <c r="S272" s="89">
        <f t="shared" si="49"/>
        <v>0.0126222235540755</v>
      </c>
      <c r="T272" s="89">
        <f t="shared" si="50"/>
        <v>0.0207706685945243</v>
      </c>
      <c r="U272" s="89">
        <f t="shared" si="51"/>
        <v>0.0852527628672637</v>
      </c>
      <c r="V272" s="89">
        <f t="shared" si="52"/>
        <v>0.263557122148013</v>
      </c>
      <c r="W272" s="90">
        <v>1.37389618644068</v>
      </c>
      <c r="X272" s="89">
        <v>0.241977834340863</v>
      </c>
      <c r="Y272" s="89">
        <f t="shared" si="53"/>
        <v>56.249367349284</v>
      </c>
      <c r="Z272" s="89">
        <v>41.1947345733643</v>
      </c>
      <c r="AA272" s="89">
        <v>163.841953277588</v>
      </c>
      <c r="AB272" s="89">
        <v>65.3593826293945</v>
      </c>
      <c r="AC272" s="89">
        <v>10.0798225402832</v>
      </c>
      <c r="AD272" s="89">
        <v>24.6127486228943</v>
      </c>
      <c r="AE272" s="89">
        <v>92.4577713012695</v>
      </c>
      <c r="AF272" s="89">
        <v>58.0192518234253</v>
      </c>
      <c r="AG272" s="89">
        <f t="shared" si="54"/>
        <v>67.0582743392263</v>
      </c>
    </row>
    <row r="273" spans="1:33">
      <c r="A273" s="83">
        <v>520000</v>
      </c>
      <c r="B273" s="84" t="s">
        <v>199</v>
      </c>
      <c r="C273" s="84">
        <v>2016</v>
      </c>
      <c r="D273" s="87">
        <v>4262.36</v>
      </c>
      <c r="E273" s="87">
        <v>843.54</v>
      </c>
      <c r="F273" s="87">
        <v>392.51</v>
      </c>
      <c r="G273" s="87">
        <v>367.23</v>
      </c>
      <c r="H273" s="86">
        <v>69.3</v>
      </c>
      <c r="I273" s="87">
        <v>127.09</v>
      </c>
      <c r="J273" s="87">
        <v>446.11</v>
      </c>
      <c r="K273" s="86">
        <v>682.56</v>
      </c>
      <c r="L273" s="86">
        <v>3555</v>
      </c>
      <c r="M273" s="89">
        <f t="shared" si="44"/>
        <v>1.19897609001406</v>
      </c>
      <c r="N273" s="89">
        <v>1.32102735020477</v>
      </c>
      <c r="O273" s="89">
        <f t="shared" si="45"/>
        <v>0.907608831738581</v>
      </c>
      <c r="P273" s="89">
        <f t="shared" si="46"/>
        <v>0.197904447301495</v>
      </c>
      <c r="Q273" s="89">
        <f t="shared" si="47"/>
        <v>0.0920874820521964</v>
      </c>
      <c r="R273" s="89">
        <f t="shared" si="48"/>
        <v>0.0861564954626076</v>
      </c>
      <c r="S273" s="89">
        <f t="shared" si="49"/>
        <v>0.016258598522884</v>
      </c>
      <c r="T273" s="89">
        <f t="shared" si="50"/>
        <v>0.0298168150977393</v>
      </c>
      <c r="U273" s="89">
        <f t="shared" si="51"/>
        <v>0.104662675137717</v>
      </c>
      <c r="V273" s="89">
        <f t="shared" si="52"/>
        <v>0.160136637918899</v>
      </c>
      <c r="W273" s="90">
        <v>1.37389618644068</v>
      </c>
      <c r="X273" s="89">
        <v>0.241977834340863</v>
      </c>
      <c r="Y273" s="89">
        <f t="shared" si="53"/>
        <v>58.8055663346132</v>
      </c>
      <c r="Z273" s="89">
        <v>78.6626815795898</v>
      </c>
      <c r="AA273" s="89">
        <v>151.480331420898</v>
      </c>
      <c r="AB273" s="89">
        <v>14.3212485313416</v>
      </c>
      <c r="AC273" s="89">
        <v>17.404979467392</v>
      </c>
      <c r="AD273" s="89">
        <v>44.6650171279907</v>
      </c>
      <c r="AE273" s="89">
        <v>75.4733848571777</v>
      </c>
      <c r="AF273" s="89">
        <v>76.6338491439819</v>
      </c>
      <c r="AG273" s="89">
        <f t="shared" si="54"/>
        <v>69.1324131297842</v>
      </c>
    </row>
    <row r="274" spans="1:33">
      <c r="A274" s="83">
        <v>530000</v>
      </c>
      <c r="B274" s="84" t="s">
        <v>200</v>
      </c>
      <c r="C274" s="84">
        <v>2016</v>
      </c>
      <c r="D274" s="87">
        <v>5018.86</v>
      </c>
      <c r="E274" s="87">
        <v>871.14</v>
      </c>
      <c r="F274" s="87">
        <v>466.98</v>
      </c>
      <c r="G274" s="87">
        <v>692.38</v>
      </c>
      <c r="H274" s="86">
        <v>46.86</v>
      </c>
      <c r="I274" s="87">
        <v>150.13</v>
      </c>
      <c r="J274" s="87">
        <v>476.98</v>
      </c>
      <c r="K274" s="86">
        <v>1772.9</v>
      </c>
      <c r="L274" s="86">
        <v>4771</v>
      </c>
      <c r="M274" s="89">
        <f t="shared" si="44"/>
        <v>1.0519513728778</v>
      </c>
      <c r="N274" s="89">
        <v>1.12184551840186</v>
      </c>
      <c r="O274" s="89">
        <f t="shared" si="45"/>
        <v>0.937697174541798</v>
      </c>
      <c r="P274" s="89">
        <f t="shared" si="46"/>
        <v>0.173573281581873</v>
      </c>
      <c r="Q274" s="89">
        <f t="shared" si="47"/>
        <v>0.0930450341312569</v>
      </c>
      <c r="R274" s="89">
        <f t="shared" si="48"/>
        <v>0.137955631358516</v>
      </c>
      <c r="S274" s="89">
        <f t="shared" si="49"/>
        <v>0.00933678165958006</v>
      </c>
      <c r="T274" s="89">
        <f t="shared" si="50"/>
        <v>0.029913167532069</v>
      </c>
      <c r="U274" s="89">
        <f t="shared" si="51"/>
        <v>0.0950375184802923</v>
      </c>
      <c r="V274" s="89">
        <f t="shared" si="52"/>
        <v>0.353247550240493</v>
      </c>
      <c r="W274" s="90">
        <v>1.37389618644068</v>
      </c>
      <c r="X274" s="89">
        <v>0.241977834340863</v>
      </c>
      <c r="Y274" s="89">
        <f t="shared" si="53"/>
        <v>61.4637388739488</v>
      </c>
      <c r="Z274" s="89">
        <v>52.8765439987183</v>
      </c>
      <c r="AA274" s="89">
        <v>154.210643768311</v>
      </c>
      <c r="AB274" s="89">
        <v>47.9216337203979</v>
      </c>
      <c r="AC274" s="89">
        <v>3.46159040927887</v>
      </c>
      <c r="AD274" s="89">
        <v>44.8785972595215</v>
      </c>
      <c r="AE274" s="89">
        <v>83.8957500457764</v>
      </c>
      <c r="AF274" s="89">
        <v>41.8759155273438</v>
      </c>
      <c r="AG274" s="89">
        <f t="shared" si="54"/>
        <v>65.559174636076</v>
      </c>
    </row>
    <row r="275" spans="1:33">
      <c r="A275" s="83">
        <v>540000</v>
      </c>
      <c r="B275" s="84" t="s">
        <v>201</v>
      </c>
      <c r="C275" s="84">
        <v>2016</v>
      </c>
      <c r="D275" s="87">
        <v>1587.98</v>
      </c>
      <c r="E275" s="87">
        <v>169.64</v>
      </c>
      <c r="F275" s="87">
        <v>69.97</v>
      </c>
      <c r="G275" s="87">
        <v>208.47</v>
      </c>
      <c r="H275" s="86">
        <v>4.81</v>
      </c>
      <c r="I275" s="87">
        <v>33.05</v>
      </c>
      <c r="J275" s="87">
        <v>228.03</v>
      </c>
      <c r="K275" s="86">
        <v>1153.76</v>
      </c>
      <c r="L275" s="86">
        <v>331</v>
      </c>
      <c r="M275" s="89">
        <f t="shared" si="44"/>
        <v>4.79752265861027</v>
      </c>
      <c r="N275" s="89">
        <v>1.20789837442388</v>
      </c>
      <c r="O275" s="89">
        <f t="shared" si="45"/>
        <v>3.97179329005927</v>
      </c>
      <c r="P275" s="89">
        <f t="shared" si="46"/>
        <v>0.106827541908588</v>
      </c>
      <c r="Q275" s="89">
        <f t="shared" si="47"/>
        <v>0.0440622677867479</v>
      </c>
      <c r="R275" s="89">
        <f t="shared" si="48"/>
        <v>0.131279990931876</v>
      </c>
      <c r="S275" s="89">
        <f t="shared" si="49"/>
        <v>0.00302900540309072</v>
      </c>
      <c r="T275" s="89">
        <f t="shared" si="50"/>
        <v>0.0208126046927543</v>
      </c>
      <c r="U275" s="89">
        <f t="shared" si="51"/>
        <v>0.143597526417209</v>
      </c>
      <c r="V275" s="89">
        <f t="shared" si="52"/>
        <v>0.726558268995831</v>
      </c>
      <c r="W275" s="90">
        <v>1.37389618644068</v>
      </c>
      <c r="X275" s="89">
        <v>0.241977834340863</v>
      </c>
      <c r="Y275" s="89">
        <f t="shared" si="53"/>
        <v>329.512764661801</v>
      </c>
      <c r="Z275" s="89">
        <v>-17.8605091571808</v>
      </c>
      <c r="AA275" s="89">
        <v>14.5438587665558</v>
      </c>
      <c r="AB275" s="89">
        <v>43.591365814209</v>
      </c>
      <c r="AC275" s="89">
        <v>-9.24486756324768</v>
      </c>
      <c r="AD275" s="89">
        <v>24.7057056427002</v>
      </c>
      <c r="AE275" s="89">
        <v>41.4039611816406</v>
      </c>
      <c r="AF275" s="89">
        <v>-25.3160834312439</v>
      </c>
      <c r="AG275" s="89">
        <f t="shared" si="54"/>
        <v>72.9190635381724</v>
      </c>
    </row>
    <row r="276" spans="1:33">
      <c r="A276" s="83">
        <v>610000</v>
      </c>
      <c r="B276" s="84" t="s">
        <v>202</v>
      </c>
      <c r="C276" s="84">
        <v>2016</v>
      </c>
      <c r="D276" s="87">
        <v>4389.37</v>
      </c>
      <c r="E276" s="87">
        <v>777.53</v>
      </c>
      <c r="F276" s="87">
        <v>381.66</v>
      </c>
      <c r="G276" s="87">
        <v>655.48</v>
      </c>
      <c r="H276" s="86">
        <v>62.01</v>
      </c>
      <c r="I276" s="87">
        <v>126.79</v>
      </c>
      <c r="J276" s="87">
        <v>364.86</v>
      </c>
      <c r="K276" s="86">
        <v>1632.48</v>
      </c>
      <c r="L276" s="86">
        <v>3813</v>
      </c>
      <c r="M276" s="89">
        <f t="shared" si="44"/>
        <v>1.15115919223708</v>
      </c>
      <c r="N276" s="89">
        <v>1.1206221951187</v>
      </c>
      <c r="O276" s="89">
        <f t="shared" si="45"/>
        <v>1.02725003774814</v>
      </c>
      <c r="P276" s="89">
        <f t="shared" si="46"/>
        <v>0.177139316120537</v>
      </c>
      <c r="Q276" s="89">
        <f t="shared" si="47"/>
        <v>0.0869509747412499</v>
      </c>
      <c r="R276" s="89">
        <f t="shared" si="48"/>
        <v>0.149333503441268</v>
      </c>
      <c r="S276" s="89">
        <f t="shared" si="49"/>
        <v>0.0141273121199625</v>
      </c>
      <c r="T276" s="89">
        <f t="shared" si="50"/>
        <v>0.0288856943023714</v>
      </c>
      <c r="U276" s="89">
        <f t="shared" si="51"/>
        <v>0.0831235462036693</v>
      </c>
      <c r="V276" s="89">
        <f t="shared" si="52"/>
        <v>0.371916698751757</v>
      </c>
      <c r="W276" s="90">
        <v>1.37389618644068</v>
      </c>
      <c r="X276" s="89">
        <v>0.241977834340863</v>
      </c>
      <c r="Y276" s="89">
        <f t="shared" si="53"/>
        <v>69.375339833524</v>
      </c>
      <c r="Z276" s="89">
        <v>56.6558218002319</v>
      </c>
      <c r="AA276" s="89">
        <v>136.834373474121</v>
      </c>
      <c r="AB276" s="89">
        <v>55.3020811080933</v>
      </c>
      <c r="AC276" s="89">
        <v>13.1116902828217</v>
      </c>
      <c r="AD276" s="89">
        <v>42.6010322570801</v>
      </c>
      <c r="AE276" s="89">
        <v>94.3209171295166</v>
      </c>
      <c r="AF276" s="89">
        <v>38.5156655311584</v>
      </c>
      <c r="AG276" s="89">
        <f t="shared" si="54"/>
        <v>67.2837358887247</v>
      </c>
    </row>
    <row r="277" spans="1:33">
      <c r="A277" s="83">
        <v>620000</v>
      </c>
      <c r="B277" s="84" t="s">
        <v>203</v>
      </c>
      <c r="C277" s="84">
        <v>2016</v>
      </c>
      <c r="D277" s="87">
        <v>3150.03</v>
      </c>
      <c r="E277" s="87">
        <v>548.95</v>
      </c>
      <c r="F277" s="87">
        <v>273.25</v>
      </c>
      <c r="G277" s="87">
        <v>464.81</v>
      </c>
      <c r="H277" s="86">
        <v>26.23</v>
      </c>
      <c r="I277" s="87">
        <v>95.25</v>
      </c>
      <c r="J277" s="87">
        <v>290.79</v>
      </c>
      <c r="K277" s="86">
        <v>1226.27</v>
      </c>
      <c r="L277" s="86">
        <v>2610</v>
      </c>
      <c r="M277" s="89">
        <f t="shared" si="44"/>
        <v>1.20690804597701</v>
      </c>
      <c r="N277" s="89">
        <v>1.03709275495619</v>
      </c>
      <c r="O277" s="89">
        <f t="shared" si="45"/>
        <v>1.16374166168772</v>
      </c>
      <c r="P277" s="89">
        <f t="shared" si="46"/>
        <v>0.174268181572874</v>
      </c>
      <c r="Q277" s="89">
        <f t="shared" si="47"/>
        <v>0.0867452056012165</v>
      </c>
      <c r="R277" s="89">
        <f t="shared" si="48"/>
        <v>0.147557324850874</v>
      </c>
      <c r="S277" s="89">
        <f t="shared" si="49"/>
        <v>0.00832690482312867</v>
      </c>
      <c r="T277" s="89">
        <f t="shared" si="50"/>
        <v>0.0302378072589785</v>
      </c>
      <c r="U277" s="89">
        <f t="shared" si="51"/>
        <v>0.0923134065389853</v>
      </c>
      <c r="V277" s="89">
        <f t="shared" si="52"/>
        <v>0.389288355983911</v>
      </c>
      <c r="W277" s="90">
        <v>1.37389618644068</v>
      </c>
      <c r="X277" s="89">
        <v>0.241977834340863</v>
      </c>
      <c r="Y277" s="89">
        <f t="shared" si="53"/>
        <v>81.4337735258817</v>
      </c>
      <c r="Z277" s="89">
        <v>53.6129951477051</v>
      </c>
      <c r="AA277" s="89">
        <v>136.247653961182</v>
      </c>
      <c r="AB277" s="89">
        <v>54.1499328613281</v>
      </c>
      <c r="AC277" s="89">
        <v>1.42728269100189</v>
      </c>
      <c r="AD277" s="89">
        <v>45.5982160568237</v>
      </c>
      <c r="AE277" s="89">
        <v>86.2794494628906</v>
      </c>
      <c r="AF277" s="89">
        <v>35.3889513015747</v>
      </c>
      <c r="AG277" s="89">
        <f t="shared" si="54"/>
        <v>67.0502353088713</v>
      </c>
    </row>
    <row r="278" spans="1:33">
      <c r="A278" s="83">
        <v>630000</v>
      </c>
      <c r="B278" s="84" t="s">
        <v>204</v>
      </c>
      <c r="C278" s="84">
        <v>2016</v>
      </c>
      <c r="D278" s="87">
        <v>1524.8</v>
      </c>
      <c r="E278" s="87">
        <v>171.36</v>
      </c>
      <c r="F278" s="87">
        <v>103.06</v>
      </c>
      <c r="G278" s="87">
        <v>196.17</v>
      </c>
      <c r="H278" s="86">
        <v>10.9</v>
      </c>
      <c r="I278" s="87">
        <v>73.41</v>
      </c>
      <c r="J278" s="87">
        <v>121.42</v>
      </c>
      <c r="K278" s="86">
        <v>837.79</v>
      </c>
      <c r="L278" s="86">
        <v>593</v>
      </c>
      <c r="M278" s="89">
        <f t="shared" si="44"/>
        <v>2.57133220910624</v>
      </c>
      <c r="N278" s="89">
        <v>1.1039155147759</v>
      </c>
      <c r="O278" s="89">
        <f t="shared" si="45"/>
        <v>2.3292835137191</v>
      </c>
      <c r="P278" s="89">
        <f t="shared" si="46"/>
        <v>0.112381951731375</v>
      </c>
      <c r="Q278" s="89">
        <f t="shared" si="47"/>
        <v>0.0675891920251836</v>
      </c>
      <c r="R278" s="89">
        <f t="shared" si="48"/>
        <v>0.128652938090241</v>
      </c>
      <c r="S278" s="89">
        <f t="shared" si="49"/>
        <v>0.00714847848898216</v>
      </c>
      <c r="T278" s="89">
        <f t="shared" si="50"/>
        <v>0.048144018887723</v>
      </c>
      <c r="U278" s="89">
        <f t="shared" si="51"/>
        <v>0.0796301154249738</v>
      </c>
      <c r="V278" s="89">
        <f t="shared" si="52"/>
        <v>0.549442549842602</v>
      </c>
      <c r="W278" s="90">
        <v>1.37389618644068</v>
      </c>
      <c r="X278" s="89">
        <v>0.241977834340863</v>
      </c>
      <c r="Y278" s="89">
        <f t="shared" si="53"/>
        <v>184.404261624179</v>
      </c>
      <c r="Z278" s="89">
        <v>-11.9739532470703</v>
      </c>
      <c r="AA278" s="89">
        <v>81.6272449493408</v>
      </c>
      <c r="AB278" s="89">
        <v>41.8872833251953</v>
      </c>
      <c r="AC278" s="89">
        <v>-0.94655305147171</v>
      </c>
      <c r="AD278" s="89">
        <v>85.2902698516846</v>
      </c>
      <c r="AE278" s="89">
        <v>97.3777961730957</v>
      </c>
      <c r="AF278" s="89">
        <v>6.56288146972656</v>
      </c>
      <c r="AG278" s="89">
        <f t="shared" si="54"/>
        <v>70.3460138569994</v>
      </c>
    </row>
    <row r="279" spans="1:33">
      <c r="A279" s="83">
        <v>640000</v>
      </c>
      <c r="B279" s="84" t="s">
        <v>205</v>
      </c>
      <c r="C279" s="84">
        <v>2016</v>
      </c>
      <c r="D279" s="87">
        <v>1254.54</v>
      </c>
      <c r="E279" s="87">
        <v>152.57</v>
      </c>
      <c r="F279" s="87">
        <v>82.03</v>
      </c>
      <c r="G279" s="87">
        <v>164.24</v>
      </c>
      <c r="H279" s="86">
        <v>17.6</v>
      </c>
      <c r="I279" s="87">
        <v>36.69</v>
      </c>
      <c r="J279" s="87">
        <v>75.79</v>
      </c>
      <c r="K279" s="86">
        <v>244.31</v>
      </c>
      <c r="L279" s="86">
        <v>675</v>
      </c>
      <c r="M279" s="89">
        <f t="shared" si="44"/>
        <v>1.85857777777778</v>
      </c>
      <c r="N279" s="89">
        <v>1.19753011858714</v>
      </c>
      <c r="O279" s="89">
        <f t="shared" si="45"/>
        <v>1.55200921373948</v>
      </c>
      <c r="P279" s="89">
        <f t="shared" si="46"/>
        <v>0.121614296873755</v>
      </c>
      <c r="Q279" s="89">
        <f t="shared" si="47"/>
        <v>0.0653865161732587</v>
      </c>
      <c r="R279" s="89">
        <f t="shared" si="48"/>
        <v>0.130916511231208</v>
      </c>
      <c r="S279" s="89">
        <f t="shared" si="49"/>
        <v>0.0140290465031007</v>
      </c>
      <c r="T279" s="89">
        <f t="shared" si="50"/>
        <v>0.0292457793294753</v>
      </c>
      <c r="U279" s="89">
        <f t="shared" si="51"/>
        <v>0.0604125815039776</v>
      </c>
      <c r="V279" s="89">
        <f t="shared" si="52"/>
        <v>0.194740701771167</v>
      </c>
      <c r="W279" s="90">
        <v>1.37389618644068</v>
      </c>
      <c r="X279" s="89">
        <v>0.241977834340863</v>
      </c>
      <c r="Y279" s="89">
        <f t="shared" si="53"/>
        <v>115.735501325549</v>
      </c>
      <c r="Z279" s="89">
        <v>-2.18952491879463</v>
      </c>
      <c r="AA279" s="89">
        <v>75.3466558456421</v>
      </c>
      <c r="AB279" s="89">
        <v>43.3555889129639</v>
      </c>
      <c r="AC279" s="89">
        <v>12.9137432575226</v>
      </c>
      <c r="AD279" s="89">
        <v>43.3992195129395</v>
      </c>
      <c r="AE279" s="89">
        <v>114.193849563599</v>
      </c>
      <c r="AF279" s="89">
        <v>70.4054832458496</v>
      </c>
      <c r="AG279" s="89">
        <f t="shared" si="54"/>
        <v>62.5474583534245</v>
      </c>
    </row>
    <row r="280" spans="1:33">
      <c r="A280" s="83">
        <v>650000</v>
      </c>
      <c r="B280" s="84" t="s">
        <v>206</v>
      </c>
      <c r="C280" s="84">
        <v>2016</v>
      </c>
      <c r="D280" s="87">
        <v>4138.25</v>
      </c>
      <c r="E280" s="87">
        <v>664.52</v>
      </c>
      <c r="F280" s="87">
        <v>256.43</v>
      </c>
      <c r="G280" s="87">
        <v>504.37</v>
      </c>
      <c r="H280" s="86">
        <v>44.98</v>
      </c>
      <c r="I280" s="87">
        <v>65.07</v>
      </c>
      <c r="J280" s="87">
        <v>388.53</v>
      </c>
      <c r="K280" s="86">
        <v>1818.61</v>
      </c>
      <c r="L280" s="86">
        <v>2398</v>
      </c>
      <c r="M280" s="89">
        <f t="shared" si="44"/>
        <v>1.72570892410342</v>
      </c>
      <c r="N280" s="89">
        <v>1.07604503473669</v>
      </c>
      <c r="O280" s="89">
        <f t="shared" si="45"/>
        <v>1.60375157952911</v>
      </c>
      <c r="P280" s="89">
        <f t="shared" si="46"/>
        <v>0.160579955295113</v>
      </c>
      <c r="Q280" s="89">
        <f t="shared" si="47"/>
        <v>0.0619658068023923</v>
      </c>
      <c r="R280" s="89">
        <f t="shared" si="48"/>
        <v>0.121880021748324</v>
      </c>
      <c r="S280" s="89">
        <f t="shared" si="49"/>
        <v>0.0108693288225699</v>
      </c>
      <c r="T280" s="89">
        <f t="shared" si="50"/>
        <v>0.0157240379387422</v>
      </c>
      <c r="U280" s="89">
        <f t="shared" si="51"/>
        <v>0.0938875128375521</v>
      </c>
      <c r="V280" s="89">
        <f t="shared" si="52"/>
        <v>0.439463541352021</v>
      </c>
      <c r="W280" s="90">
        <v>1.37389618644068</v>
      </c>
      <c r="X280" s="89">
        <v>0.241977834340863</v>
      </c>
      <c r="Y280" s="89">
        <f t="shared" si="53"/>
        <v>120.306711403877</v>
      </c>
      <c r="Z280" s="89">
        <v>39.1062331199646</v>
      </c>
      <c r="AA280" s="89">
        <v>65.5930328369141</v>
      </c>
      <c r="AB280" s="89">
        <v>37.4939179420471</v>
      </c>
      <c r="AC280" s="89">
        <v>6.54877126216888</v>
      </c>
      <c r="AD280" s="89">
        <v>13.4260630607605</v>
      </c>
      <c r="AE280" s="89">
        <v>84.9020481109619</v>
      </c>
      <c r="AF280" s="89">
        <v>26.357946395874</v>
      </c>
      <c r="AG280" s="89">
        <f t="shared" si="54"/>
        <v>56.6391068514884</v>
      </c>
    </row>
    <row r="281" spans="1:33">
      <c r="A281" s="83">
        <v>110000</v>
      </c>
      <c r="B281" s="84" t="s">
        <v>176</v>
      </c>
      <c r="C281" s="84">
        <v>2017</v>
      </c>
      <c r="D281" s="93">
        <v>6824.53</v>
      </c>
      <c r="E281" s="93">
        <v>964.62</v>
      </c>
      <c r="F281" s="93">
        <v>427.87</v>
      </c>
      <c r="G281" s="93">
        <v>795.38</v>
      </c>
      <c r="H281" s="86">
        <v>361.76</v>
      </c>
      <c r="I281" s="93">
        <v>458.44</v>
      </c>
      <c r="J281" s="93">
        <v>493.24</v>
      </c>
      <c r="K281" s="86">
        <v>1092.14</v>
      </c>
      <c r="L281" s="86">
        <v>2170.7</v>
      </c>
      <c r="M281" s="89">
        <f t="shared" si="44"/>
        <v>3.14393052932234</v>
      </c>
      <c r="N281" s="89">
        <v>1.26518176212528</v>
      </c>
      <c r="O281" s="89">
        <f t="shared" si="45"/>
        <v>2.48496352337635</v>
      </c>
      <c r="P281" s="89">
        <f t="shared" si="46"/>
        <v>0.141345997453304</v>
      </c>
      <c r="Q281" s="89">
        <f t="shared" si="47"/>
        <v>0.0626958926109197</v>
      </c>
      <c r="R281" s="89">
        <f t="shared" si="48"/>
        <v>0.116547220101604</v>
      </c>
      <c r="S281" s="89">
        <f t="shared" si="49"/>
        <v>0.0530087786265135</v>
      </c>
      <c r="T281" s="89">
        <f t="shared" si="50"/>
        <v>0.0671753219635638</v>
      </c>
      <c r="U281" s="89">
        <f t="shared" si="51"/>
        <v>0.0722745742197631</v>
      </c>
      <c r="V281" s="89">
        <f t="shared" si="52"/>
        <v>0.160031533307056</v>
      </c>
      <c r="W281" s="90">
        <v>1.37389618644068</v>
      </c>
      <c r="X281" s="89">
        <v>0.241977834340863</v>
      </c>
      <c r="Y281" s="89">
        <f t="shared" si="53"/>
        <v>198.157904664637</v>
      </c>
      <c r="Z281" s="89">
        <v>18.7221074104309</v>
      </c>
      <c r="AA281" s="89">
        <v>67.6747560501099</v>
      </c>
      <c r="AB281" s="89">
        <v>34.0347051620483</v>
      </c>
      <c r="AC281" s="89">
        <v>91.4349746704102</v>
      </c>
      <c r="AD281" s="89">
        <v>127.476272583008</v>
      </c>
      <c r="AE281" s="89">
        <v>103.814163208008</v>
      </c>
      <c r="AF281" s="89">
        <v>76.6527652740479</v>
      </c>
      <c r="AG281" s="89">
        <f t="shared" si="54"/>
        <v>95.9323985417608</v>
      </c>
    </row>
    <row r="282" spans="1:33">
      <c r="A282" s="83">
        <v>120000</v>
      </c>
      <c r="B282" s="84" t="s">
        <v>177</v>
      </c>
      <c r="C282" s="84">
        <v>2017</v>
      </c>
      <c r="D282" s="93">
        <v>3282.54</v>
      </c>
      <c r="E282" s="93">
        <v>434.59</v>
      </c>
      <c r="F282" s="93">
        <v>182.1</v>
      </c>
      <c r="G282" s="93">
        <v>459.58</v>
      </c>
      <c r="H282" s="86">
        <v>115.99</v>
      </c>
      <c r="I282" s="93">
        <v>110.22</v>
      </c>
      <c r="J282" s="93">
        <v>209.02</v>
      </c>
      <c r="K282" s="86">
        <v>187.52</v>
      </c>
      <c r="L282" s="86">
        <v>1557</v>
      </c>
      <c r="M282" s="89">
        <f t="shared" si="44"/>
        <v>2.10824662813102</v>
      </c>
      <c r="N282" s="89">
        <v>0.996736866927097</v>
      </c>
      <c r="O282" s="89">
        <f t="shared" si="45"/>
        <v>2.11514863961104</v>
      </c>
      <c r="P282" s="89">
        <f t="shared" si="46"/>
        <v>0.132394426267464</v>
      </c>
      <c r="Q282" s="89">
        <f t="shared" si="47"/>
        <v>0.0554753331261767</v>
      </c>
      <c r="R282" s="89">
        <f t="shared" si="48"/>
        <v>0.14000743326814</v>
      </c>
      <c r="S282" s="89">
        <f t="shared" si="49"/>
        <v>0.0353354414569206</v>
      </c>
      <c r="T282" s="89">
        <f t="shared" si="50"/>
        <v>0.0335776563271125</v>
      </c>
      <c r="U282" s="89">
        <f t="shared" si="51"/>
        <v>0.0636762994510349</v>
      </c>
      <c r="V282" s="89">
        <f t="shared" si="52"/>
        <v>0.0571264935080761</v>
      </c>
      <c r="W282" s="90">
        <v>1.37389618644068</v>
      </c>
      <c r="X282" s="89">
        <v>0.241977834340863</v>
      </c>
      <c r="Y282" s="89">
        <f t="shared" si="53"/>
        <v>165.486388819058</v>
      </c>
      <c r="Z282" s="89">
        <v>9.2352432012558</v>
      </c>
      <c r="AA282" s="89">
        <v>47.0864486694336</v>
      </c>
      <c r="AB282" s="89">
        <v>49.2525672912598</v>
      </c>
      <c r="AC282" s="89">
        <v>55.833592414856</v>
      </c>
      <c r="AD282" s="89">
        <v>53.001537322998</v>
      </c>
      <c r="AE282" s="89">
        <v>111.337976455688</v>
      </c>
      <c r="AF282" s="89">
        <v>95.1745891571045</v>
      </c>
      <c r="AG282" s="89">
        <f t="shared" si="54"/>
        <v>78.0055578086057</v>
      </c>
    </row>
    <row r="283" spans="1:33">
      <c r="A283" s="83">
        <v>130000</v>
      </c>
      <c r="B283" s="84" t="s">
        <v>178</v>
      </c>
      <c r="C283" s="84">
        <v>2017</v>
      </c>
      <c r="D283" s="93">
        <v>6639.18</v>
      </c>
      <c r="E283" s="93">
        <v>1276.55</v>
      </c>
      <c r="F283" s="93">
        <v>605.1</v>
      </c>
      <c r="G283" s="93">
        <v>976.88</v>
      </c>
      <c r="H283" s="86">
        <v>69.08</v>
      </c>
      <c r="I283" s="93">
        <v>353.45</v>
      </c>
      <c r="J283" s="93">
        <v>633.18</v>
      </c>
      <c r="K283" s="86">
        <v>1185.11</v>
      </c>
      <c r="L283" s="86">
        <v>7519.52</v>
      </c>
      <c r="M283" s="89">
        <f t="shared" si="44"/>
        <v>0.882926037832202</v>
      </c>
      <c r="N283" s="89">
        <v>1.00710492887818</v>
      </c>
      <c r="O283" s="89">
        <f t="shared" si="45"/>
        <v>0.876697166814285</v>
      </c>
      <c r="P283" s="89">
        <f t="shared" si="46"/>
        <v>0.192275250859293</v>
      </c>
      <c r="Q283" s="89">
        <f t="shared" si="47"/>
        <v>0.0911407734087643</v>
      </c>
      <c r="R283" s="89">
        <f t="shared" si="48"/>
        <v>0.147138652664938</v>
      </c>
      <c r="S283" s="89">
        <f t="shared" si="49"/>
        <v>0.0104048994002271</v>
      </c>
      <c r="T283" s="89">
        <f t="shared" si="50"/>
        <v>0.0532369961350649</v>
      </c>
      <c r="U283" s="89">
        <f t="shared" si="51"/>
        <v>0.095370211381526</v>
      </c>
      <c r="V283" s="89">
        <f t="shared" si="52"/>
        <v>0.178502465665941</v>
      </c>
      <c r="W283" s="90">
        <v>1.37389618644068</v>
      </c>
      <c r="X283" s="89">
        <v>0.241977834340863</v>
      </c>
      <c r="Y283" s="89">
        <f t="shared" si="53"/>
        <v>56.074656912838</v>
      </c>
      <c r="Z283" s="89">
        <v>72.6968669891357</v>
      </c>
      <c r="AA283" s="89">
        <v>148.780937194824</v>
      </c>
      <c r="AB283" s="89">
        <v>53.8783550262451</v>
      </c>
      <c r="AC283" s="89">
        <v>5.61321914196014</v>
      </c>
      <c r="AD283" s="89">
        <v>96.5796852111816</v>
      </c>
      <c r="AE283" s="89">
        <v>83.6046314239502</v>
      </c>
      <c r="AF283" s="89">
        <v>73.3281946182251</v>
      </c>
      <c r="AG283" s="89">
        <f t="shared" si="54"/>
        <v>75.7370105523178</v>
      </c>
    </row>
    <row r="284" spans="1:33">
      <c r="A284" s="83">
        <v>140000</v>
      </c>
      <c r="B284" s="84" t="s">
        <v>179</v>
      </c>
      <c r="C284" s="84">
        <v>2017</v>
      </c>
      <c r="D284" s="93">
        <v>3756.42</v>
      </c>
      <c r="E284" s="93">
        <v>620.67</v>
      </c>
      <c r="F284" s="93">
        <v>321.34</v>
      </c>
      <c r="G284" s="93">
        <v>646.63</v>
      </c>
      <c r="H284" s="86">
        <v>50.25</v>
      </c>
      <c r="I284" s="93">
        <v>128.87</v>
      </c>
      <c r="J284" s="93">
        <v>314.07</v>
      </c>
      <c r="K284" s="86">
        <v>337.78</v>
      </c>
      <c r="L284" s="86">
        <v>3702</v>
      </c>
      <c r="M284" s="89">
        <f t="shared" si="44"/>
        <v>1.01470016207455</v>
      </c>
      <c r="N284" s="89">
        <v>1.07818006848276</v>
      </c>
      <c r="O284" s="89">
        <f t="shared" si="45"/>
        <v>0.941123094125144</v>
      </c>
      <c r="P284" s="89">
        <f t="shared" si="46"/>
        <v>0.165229127733321</v>
      </c>
      <c r="Q284" s="89">
        <f t="shared" si="47"/>
        <v>0.0855442149706369</v>
      </c>
      <c r="R284" s="89">
        <f t="shared" si="48"/>
        <v>0.172139963049925</v>
      </c>
      <c r="S284" s="89">
        <f t="shared" si="49"/>
        <v>0.0133770984075263</v>
      </c>
      <c r="T284" s="89">
        <f t="shared" si="50"/>
        <v>0.0343066004333914</v>
      </c>
      <c r="U284" s="89">
        <f t="shared" si="51"/>
        <v>0.0836088616288913</v>
      </c>
      <c r="V284" s="89">
        <f t="shared" si="52"/>
        <v>0.0899207223899351</v>
      </c>
      <c r="W284" s="90">
        <v>1.37389618644068</v>
      </c>
      <c r="X284" s="89">
        <v>0.241977834340863</v>
      </c>
      <c r="Y284" s="89">
        <f t="shared" si="53"/>
        <v>61.7664037770303</v>
      </c>
      <c r="Z284" s="89">
        <v>44.0334177017212</v>
      </c>
      <c r="AA284" s="89">
        <v>132.823219299316</v>
      </c>
      <c r="AB284" s="89">
        <v>70.0958776473999</v>
      </c>
      <c r="AC284" s="89">
        <v>11.6004514694214</v>
      </c>
      <c r="AD284" s="89">
        <v>54.6173620223999</v>
      </c>
      <c r="AE284" s="89">
        <v>93.8962459564209</v>
      </c>
      <c r="AF284" s="89">
        <v>89.2719745635986</v>
      </c>
      <c r="AG284" s="89">
        <f t="shared" si="54"/>
        <v>70.8299674714857</v>
      </c>
    </row>
    <row r="285" spans="1:33">
      <c r="A285" s="83">
        <v>150000</v>
      </c>
      <c r="B285" s="84" t="s">
        <v>180</v>
      </c>
      <c r="C285" s="84">
        <v>2017</v>
      </c>
      <c r="D285" s="93">
        <v>4529.93</v>
      </c>
      <c r="E285" s="93">
        <v>561.85</v>
      </c>
      <c r="F285" s="93">
        <v>323.48</v>
      </c>
      <c r="G285" s="93">
        <v>704.14</v>
      </c>
      <c r="H285" s="86">
        <v>33.67</v>
      </c>
      <c r="I285" s="93">
        <v>143.67</v>
      </c>
      <c r="J285" s="93">
        <v>349.1</v>
      </c>
      <c r="K285" s="86">
        <v>1176.86</v>
      </c>
      <c r="L285" s="86">
        <v>2529</v>
      </c>
      <c r="M285" s="89">
        <f t="shared" si="44"/>
        <v>1.79119414788454</v>
      </c>
      <c r="N285" s="89">
        <v>0.783747856901969</v>
      </c>
      <c r="O285" s="89">
        <f t="shared" si="45"/>
        <v>2.28542143000537</v>
      </c>
      <c r="P285" s="89">
        <f t="shared" si="46"/>
        <v>0.124030614159601</v>
      </c>
      <c r="Q285" s="89">
        <f t="shared" si="47"/>
        <v>0.0714094919789048</v>
      </c>
      <c r="R285" s="89">
        <f t="shared" si="48"/>
        <v>0.15544169556704</v>
      </c>
      <c r="S285" s="89">
        <f t="shared" si="49"/>
        <v>0.00743278593708954</v>
      </c>
      <c r="T285" s="89">
        <f t="shared" si="50"/>
        <v>0.031715721876497</v>
      </c>
      <c r="U285" s="89">
        <f t="shared" si="51"/>
        <v>0.0770652085131558</v>
      </c>
      <c r="V285" s="89">
        <f t="shared" si="52"/>
        <v>0.259796508996828</v>
      </c>
      <c r="W285" s="90">
        <v>1.37389618644068</v>
      </c>
      <c r="X285" s="89">
        <v>0.241977834340863</v>
      </c>
      <c r="Y285" s="89">
        <f t="shared" si="53"/>
        <v>180.529239752472</v>
      </c>
      <c r="Z285" s="89">
        <v>0.371285118162632</v>
      </c>
      <c r="AA285" s="89">
        <v>92.5202369689941</v>
      </c>
      <c r="AB285" s="89">
        <v>59.2642641067505</v>
      </c>
      <c r="AC285" s="89">
        <v>-0.373840816318989</v>
      </c>
      <c r="AD285" s="89">
        <v>48.8742542266846</v>
      </c>
      <c r="AE285" s="89">
        <v>99.6221828460693</v>
      </c>
      <c r="AF285" s="89">
        <v>58.6961221694946</v>
      </c>
      <c r="AG285" s="89">
        <f t="shared" si="54"/>
        <v>76.6478745168358</v>
      </c>
    </row>
    <row r="286" spans="1:33">
      <c r="A286" s="83">
        <v>210000</v>
      </c>
      <c r="B286" s="84" t="s">
        <v>181</v>
      </c>
      <c r="C286" s="84">
        <v>2017</v>
      </c>
      <c r="D286" s="93">
        <v>4879.42</v>
      </c>
      <c r="E286" s="93">
        <v>648.06</v>
      </c>
      <c r="F286" s="93">
        <v>336.63</v>
      </c>
      <c r="G286" s="93">
        <v>1340.54</v>
      </c>
      <c r="H286" s="86">
        <v>57.38</v>
      </c>
      <c r="I286" s="93">
        <v>106.53</v>
      </c>
      <c r="J286" s="93">
        <v>386.04</v>
      </c>
      <c r="K286" s="86">
        <v>305.59</v>
      </c>
      <c r="L286" s="86">
        <v>4369</v>
      </c>
      <c r="M286" s="89">
        <f t="shared" si="44"/>
        <v>1.11682764934768</v>
      </c>
      <c r="N286" s="89">
        <v>0.896816229808969</v>
      </c>
      <c r="O286" s="89">
        <f t="shared" si="45"/>
        <v>1.24532497542509</v>
      </c>
      <c r="P286" s="89">
        <f t="shared" si="46"/>
        <v>0.132814965713138</v>
      </c>
      <c r="Q286" s="89">
        <f t="shared" si="47"/>
        <v>0.0689897569793131</v>
      </c>
      <c r="R286" s="89">
        <f t="shared" si="48"/>
        <v>0.274733472420902</v>
      </c>
      <c r="S286" s="89">
        <f t="shared" si="49"/>
        <v>0.0117595943780203</v>
      </c>
      <c r="T286" s="89">
        <f t="shared" si="50"/>
        <v>0.0218325128806293</v>
      </c>
      <c r="U286" s="89">
        <f t="shared" si="51"/>
        <v>0.0791159605035025</v>
      </c>
      <c r="V286" s="89">
        <f t="shared" si="52"/>
        <v>0.0626283451721721</v>
      </c>
      <c r="W286" s="90">
        <v>1.37389618644068</v>
      </c>
      <c r="X286" s="89">
        <v>0.241977834340863</v>
      </c>
      <c r="Y286" s="89">
        <f t="shared" si="53"/>
        <v>88.6412998979054</v>
      </c>
      <c r="Z286" s="89">
        <v>9.68093037605286</v>
      </c>
      <c r="AA286" s="89">
        <v>85.6207370758057</v>
      </c>
      <c r="AB286" s="89">
        <v>136.644887924194</v>
      </c>
      <c r="AC286" s="89">
        <v>8.34213256835937</v>
      </c>
      <c r="AD286" s="89">
        <v>26.9665002822876</v>
      </c>
      <c r="AE286" s="89">
        <v>97.8277015686035</v>
      </c>
      <c r="AF286" s="89">
        <v>94.1843128204346</v>
      </c>
      <c r="AG286" s="89">
        <f t="shared" si="54"/>
        <v>68.4200636137478</v>
      </c>
    </row>
    <row r="287" spans="1:33">
      <c r="A287" s="83">
        <v>220000</v>
      </c>
      <c r="B287" s="84" t="s">
        <v>182</v>
      </c>
      <c r="C287" s="84">
        <v>2017</v>
      </c>
      <c r="D287" s="93">
        <v>3725.72</v>
      </c>
      <c r="E287" s="93">
        <v>508.09</v>
      </c>
      <c r="F287" s="93">
        <v>279.22</v>
      </c>
      <c r="G287" s="93">
        <v>550.8</v>
      </c>
      <c r="H287" s="86">
        <v>46.84</v>
      </c>
      <c r="I287" s="93">
        <v>115.12</v>
      </c>
      <c r="J287" s="93">
        <v>294.5</v>
      </c>
      <c r="K287" s="86">
        <v>432.5</v>
      </c>
      <c r="L287" s="86">
        <v>2717</v>
      </c>
      <c r="M287" s="89">
        <f t="shared" si="44"/>
        <v>1.37126242178874</v>
      </c>
      <c r="N287" s="89">
        <v>1.02267231247471</v>
      </c>
      <c r="O287" s="89">
        <f t="shared" si="45"/>
        <v>1.34086197999288</v>
      </c>
      <c r="P287" s="89">
        <f t="shared" si="46"/>
        <v>0.136373640531226</v>
      </c>
      <c r="Q287" s="89">
        <f t="shared" si="47"/>
        <v>0.0749439034602708</v>
      </c>
      <c r="R287" s="89">
        <f t="shared" si="48"/>
        <v>0.147837196568717</v>
      </c>
      <c r="S287" s="89">
        <f t="shared" si="49"/>
        <v>0.0125720666072598</v>
      </c>
      <c r="T287" s="89">
        <f t="shared" si="50"/>
        <v>0.0308987256154515</v>
      </c>
      <c r="U287" s="89">
        <f t="shared" si="51"/>
        <v>0.07904512416392</v>
      </c>
      <c r="V287" s="89">
        <f t="shared" si="52"/>
        <v>0.116084944654993</v>
      </c>
      <c r="W287" s="90">
        <v>1.37389618644068</v>
      </c>
      <c r="X287" s="89">
        <v>0.241977834340863</v>
      </c>
      <c r="Y287" s="89">
        <f t="shared" si="53"/>
        <v>97.0815733849957</v>
      </c>
      <c r="Z287" s="89">
        <v>13.4524095058441</v>
      </c>
      <c r="AA287" s="89">
        <v>102.598066329956</v>
      </c>
      <c r="AB287" s="89">
        <v>54.3314790725708</v>
      </c>
      <c r="AC287" s="89">
        <v>9.97878611087799</v>
      </c>
      <c r="AD287" s="89">
        <v>47.063250541687</v>
      </c>
      <c r="AE287" s="89">
        <v>97.8896903991699</v>
      </c>
      <c r="AF287" s="89">
        <v>84.5626926422119</v>
      </c>
      <c r="AG287" s="89">
        <f t="shared" si="54"/>
        <v>66.2064759290209</v>
      </c>
    </row>
    <row r="288" spans="1:33">
      <c r="A288" s="83">
        <v>230000</v>
      </c>
      <c r="B288" s="84" t="s">
        <v>183</v>
      </c>
      <c r="C288" s="84">
        <v>2017</v>
      </c>
      <c r="D288" s="93">
        <v>4641.08</v>
      </c>
      <c r="E288" s="93">
        <v>573.11</v>
      </c>
      <c r="F288" s="93">
        <v>297.17</v>
      </c>
      <c r="G288" s="93">
        <v>928.55</v>
      </c>
      <c r="H288" s="86">
        <v>46.91</v>
      </c>
      <c r="I288" s="93">
        <v>193.2</v>
      </c>
      <c r="J288" s="93">
        <v>279.08</v>
      </c>
      <c r="K288" s="86">
        <v>533.57</v>
      </c>
      <c r="L288" s="86">
        <v>3788.7</v>
      </c>
      <c r="M288" s="89">
        <f t="shared" si="44"/>
        <v>1.22497954443477</v>
      </c>
      <c r="N288" s="89">
        <v>0.906232747180018</v>
      </c>
      <c r="O288" s="89">
        <f t="shared" si="45"/>
        <v>1.35172729990901</v>
      </c>
      <c r="P288" s="89">
        <f t="shared" si="46"/>
        <v>0.123486343695864</v>
      </c>
      <c r="Q288" s="89">
        <f t="shared" si="47"/>
        <v>0.0640303550035768</v>
      </c>
      <c r="R288" s="89">
        <f t="shared" si="48"/>
        <v>0.200071966007912</v>
      </c>
      <c r="S288" s="89">
        <f t="shared" si="49"/>
        <v>0.0101075611711067</v>
      </c>
      <c r="T288" s="89">
        <f t="shared" si="50"/>
        <v>0.0416282417023624</v>
      </c>
      <c r="U288" s="89">
        <f t="shared" si="51"/>
        <v>0.0601325553534953</v>
      </c>
      <c r="V288" s="89">
        <f t="shared" si="52"/>
        <v>0.11496677497479</v>
      </c>
      <c r="W288" s="90">
        <v>1.37389618644068</v>
      </c>
      <c r="X288" s="89">
        <v>0.241977834340863</v>
      </c>
      <c r="Y288" s="89">
        <f t="shared" si="53"/>
        <v>98.0414765348977</v>
      </c>
      <c r="Z288" s="89">
        <v>-0.205532032996416</v>
      </c>
      <c r="AA288" s="89">
        <v>71.4797687530518</v>
      </c>
      <c r="AB288" s="89">
        <v>88.2144451141357</v>
      </c>
      <c r="AC288" s="89">
        <v>5.01425743103027</v>
      </c>
      <c r="AD288" s="89">
        <v>70.8469820022583</v>
      </c>
      <c r="AE288" s="89">
        <v>114.438877105713</v>
      </c>
      <c r="AF288" s="89">
        <v>84.7639465332031</v>
      </c>
      <c r="AG288" s="89">
        <f t="shared" si="54"/>
        <v>66.6272816336219</v>
      </c>
    </row>
    <row r="289" spans="1:33">
      <c r="A289" s="83">
        <v>310000</v>
      </c>
      <c r="B289" s="84" t="s">
        <v>184</v>
      </c>
      <c r="C289" s="84">
        <v>2017</v>
      </c>
      <c r="D289" s="93">
        <v>7547.62</v>
      </c>
      <c r="E289" s="93">
        <v>874.1</v>
      </c>
      <c r="F289" s="93">
        <v>412.18</v>
      </c>
      <c r="G289" s="93">
        <v>1061.03</v>
      </c>
      <c r="H289" s="86">
        <v>389.9</v>
      </c>
      <c r="I289" s="93">
        <v>224.66</v>
      </c>
      <c r="J289" s="93">
        <v>320.7</v>
      </c>
      <c r="K289" s="86">
        <v>811.59</v>
      </c>
      <c r="L289" s="86">
        <v>2418</v>
      </c>
      <c r="M289" s="89">
        <f t="shared" si="44"/>
        <v>3.12143093465674</v>
      </c>
      <c r="N289" s="89">
        <v>1.11411114373914</v>
      </c>
      <c r="O289" s="89">
        <f t="shared" si="45"/>
        <v>2.8017231065302</v>
      </c>
      <c r="P289" s="89">
        <f t="shared" si="46"/>
        <v>0.115811341853458</v>
      </c>
      <c r="Q289" s="89">
        <f t="shared" si="47"/>
        <v>0.0546105924781587</v>
      </c>
      <c r="R289" s="89">
        <f t="shared" si="48"/>
        <v>0.14057808951696</v>
      </c>
      <c r="S289" s="89">
        <f t="shared" si="49"/>
        <v>0.0516586685604204</v>
      </c>
      <c r="T289" s="89">
        <f t="shared" si="50"/>
        <v>0.0297656744775174</v>
      </c>
      <c r="U289" s="89">
        <f t="shared" si="51"/>
        <v>0.0424902154586479</v>
      </c>
      <c r="V289" s="89">
        <f t="shared" si="52"/>
        <v>0.107529260879589</v>
      </c>
      <c r="W289" s="90">
        <v>1.37389618644068</v>
      </c>
      <c r="X289" s="89">
        <v>0.241977834340863</v>
      </c>
      <c r="Y289" s="89">
        <f t="shared" si="53"/>
        <v>226.142218424215</v>
      </c>
      <c r="Z289" s="89">
        <v>-8.33948969841003</v>
      </c>
      <c r="AA289" s="89">
        <v>44.6207761764526</v>
      </c>
      <c r="AB289" s="89">
        <v>49.6227359771729</v>
      </c>
      <c r="AC289" s="89">
        <v>88.715295791626</v>
      </c>
      <c r="AD289" s="89">
        <v>44.5516538619995</v>
      </c>
      <c r="AE289" s="89">
        <v>129.876575469971</v>
      </c>
      <c r="AF289" s="89">
        <v>86.1026191711426</v>
      </c>
      <c r="AG289" s="89">
        <f t="shared" si="54"/>
        <v>90.5575246837405</v>
      </c>
    </row>
    <row r="290" spans="1:33">
      <c r="A290" s="83">
        <v>320000</v>
      </c>
      <c r="B290" s="84" t="s">
        <v>185</v>
      </c>
      <c r="C290" s="84">
        <v>2017</v>
      </c>
      <c r="D290" s="93">
        <v>10621.03</v>
      </c>
      <c r="E290" s="93">
        <v>1979.57</v>
      </c>
      <c r="F290" s="93">
        <v>789.52</v>
      </c>
      <c r="G290" s="93">
        <v>1043.4</v>
      </c>
      <c r="H290" s="86">
        <v>428.01</v>
      </c>
      <c r="I290" s="93">
        <v>292.1</v>
      </c>
      <c r="J290" s="93">
        <v>1022.75</v>
      </c>
      <c r="K290" s="86">
        <v>1044.59</v>
      </c>
      <c r="L290" s="86">
        <v>8029.3</v>
      </c>
      <c r="M290" s="89">
        <f t="shared" si="44"/>
        <v>1.32278405340441</v>
      </c>
      <c r="N290" s="89">
        <v>1.19852520631541</v>
      </c>
      <c r="O290" s="89">
        <f t="shared" si="45"/>
        <v>1.10367645706093</v>
      </c>
      <c r="P290" s="89">
        <f t="shared" si="46"/>
        <v>0.186382111716095</v>
      </c>
      <c r="Q290" s="89">
        <f t="shared" si="47"/>
        <v>0.0743355399617551</v>
      </c>
      <c r="R290" s="89">
        <f t="shared" si="48"/>
        <v>0.0982390596768863</v>
      </c>
      <c r="S290" s="89">
        <f t="shared" si="49"/>
        <v>0.0402983514781523</v>
      </c>
      <c r="T290" s="89">
        <f t="shared" si="50"/>
        <v>0.0275020407625249</v>
      </c>
      <c r="U290" s="89">
        <f t="shared" si="51"/>
        <v>0.0962948037996315</v>
      </c>
      <c r="V290" s="89">
        <f t="shared" si="52"/>
        <v>0.0983511015409993</v>
      </c>
      <c r="W290" s="90">
        <v>1.37389618644068</v>
      </c>
      <c r="X290" s="89">
        <v>0.241977834340863</v>
      </c>
      <c r="Y290" s="89">
        <f t="shared" si="53"/>
        <v>76.1272773006577</v>
      </c>
      <c r="Z290" s="89">
        <v>66.4513254165649</v>
      </c>
      <c r="AA290" s="89">
        <v>100.863409042358</v>
      </c>
      <c r="AB290" s="89">
        <v>22.1588087081909</v>
      </c>
      <c r="AC290" s="89">
        <v>65.8309364318848</v>
      </c>
      <c r="AD290" s="89">
        <v>39.5339393615723</v>
      </c>
      <c r="AE290" s="89">
        <v>82.795581817627</v>
      </c>
      <c r="AF290" s="89">
        <v>87.7545928955078</v>
      </c>
      <c r="AG290" s="89">
        <f t="shared" si="54"/>
        <v>70.1300515504483</v>
      </c>
    </row>
    <row r="291" spans="1:33">
      <c r="A291" s="83">
        <v>330000</v>
      </c>
      <c r="B291" s="84" t="s">
        <v>186</v>
      </c>
      <c r="C291" s="84">
        <v>2017</v>
      </c>
      <c r="D291" s="93">
        <v>7530.32</v>
      </c>
      <c r="E291" s="93">
        <v>1430.15</v>
      </c>
      <c r="F291" s="93">
        <v>584.17</v>
      </c>
      <c r="G291" s="93">
        <v>801.78</v>
      </c>
      <c r="H291" s="86">
        <v>303.5</v>
      </c>
      <c r="I291" s="93">
        <v>190.15</v>
      </c>
      <c r="J291" s="93">
        <v>765.03</v>
      </c>
      <c r="K291" s="86">
        <v>2736.25</v>
      </c>
      <c r="L291" s="86">
        <v>5657</v>
      </c>
      <c r="M291" s="89">
        <f t="shared" si="44"/>
        <v>1.33115078663603</v>
      </c>
      <c r="N291" s="89">
        <v>1.15286080883904</v>
      </c>
      <c r="O291" s="89">
        <f t="shared" si="45"/>
        <v>1.15465004658848</v>
      </c>
      <c r="P291" s="89">
        <f t="shared" si="46"/>
        <v>0.189918887909146</v>
      </c>
      <c r="Q291" s="89">
        <f t="shared" si="47"/>
        <v>0.0775757205537082</v>
      </c>
      <c r="R291" s="89">
        <f t="shared" si="48"/>
        <v>0.106473562876478</v>
      </c>
      <c r="S291" s="89">
        <f t="shared" si="49"/>
        <v>0.040303732112314</v>
      </c>
      <c r="T291" s="89">
        <f t="shared" si="50"/>
        <v>0.025251250942855</v>
      </c>
      <c r="U291" s="89">
        <f t="shared" si="51"/>
        <v>0.10159329218413</v>
      </c>
      <c r="V291" s="89">
        <f t="shared" si="52"/>
        <v>0.363364372297592</v>
      </c>
      <c r="W291" s="90">
        <v>1.37389618644068</v>
      </c>
      <c r="X291" s="89">
        <v>0.241977834340863</v>
      </c>
      <c r="Y291" s="89">
        <f t="shared" si="53"/>
        <v>80.6305693828993</v>
      </c>
      <c r="Z291" s="89">
        <v>70.1995944976807</v>
      </c>
      <c r="AA291" s="89">
        <v>110.102281570435</v>
      </c>
      <c r="AB291" s="89">
        <v>27.5002574920654</v>
      </c>
      <c r="AC291" s="89">
        <v>65.8417749404907</v>
      </c>
      <c r="AD291" s="89">
        <v>34.5446944236755</v>
      </c>
      <c r="AE291" s="89">
        <v>78.1592082977295</v>
      </c>
      <c r="AF291" s="89">
        <v>40.0549936294556</v>
      </c>
      <c r="AG291" s="89">
        <f t="shared" si="54"/>
        <v>67.7814881651389</v>
      </c>
    </row>
    <row r="292" spans="1:33">
      <c r="A292" s="83">
        <v>340000</v>
      </c>
      <c r="B292" s="84" t="s">
        <v>187</v>
      </c>
      <c r="C292" s="84">
        <v>2017</v>
      </c>
      <c r="D292" s="93">
        <v>6203.81</v>
      </c>
      <c r="E292" s="93">
        <v>1014.91</v>
      </c>
      <c r="F292" s="93">
        <v>597.74</v>
      </c>
      <c r="G292" s="93">
        <v>862.53</v>
      </c>
      <c r="H292" s="86">
        <v>260.41</v>
      </c>
      <c r="I292" s="93">
        <v>198.64</v>
      </c>
      <c r="J292" s="93">
        <v>453.28</v>
      </c>
      <c r="K292" s="86">
        <v>1783.91</v>
      </c>
      <c r="L292" s="86">
        <v>6255</v>
      </c>
      <c r="M292" s="89">
        <f t="shared" si="44"/>
        <v>0.991816147082334</v>
      </c>
      <c r="N292" s="89">
        <v>1.19968685858812</v>
      </c>
      <c r="O292" s="89">
        <f t="shared" si="45"/>
        <v>0.826729191857262</v>
      </c>
      <c r="P292" s="89">
        <f t="shared" si="46"/>
        <v>0.163594629751717</v>
      </c>
      <c r="Q292" s="89">
        <f t="shared" si="47"/>
        <v>0.0963504685024203</v>
      </c>
      <c r="R292" s="89">
        <f t="shared" si="48"/>
        <v>0.139032304342009</v>
      </c>
      <c r="S292" s="89">
        <f t="shared" si="49"/>
        <v>0.0419758180859826</v>
      </c>
      <c r="T292" s="89">
        <f t="shared" si="50"/>
        <v>0.0320190334649191</v>
      </c>
      <c r="U292" s="89">
        <f t="shared" si="51"/>
        <v>0.0730647779348497</v>
      </c>
      <c r="V292" s="89">
        <f t="shared" si="52"/>
        <v>0.287550714802678</v>
      </c>
      <c r="W292" s="90">
        <v>1.37389618644068</v>
      </c>
      <c r="X292" s="89">
        <v>0.241977834340863</v>
      </c>
      <c r="Y292" s="89">
        <f t="shared" si="53"/>
        <v>51.660206447897</v>
      </c>
      <c r="Z292" s="89">
        <v>42.3011779785156</v>
      </c>
      <c r="AA292" s="89">
        <v>163.635578155518</v>
      </c>
      <c r="AB292" s="89">
        <v>48.6200332641602</v>
      </c>
      <c r="AC292" s="89">
        <v>69.2100477218628</v>
      </c>
      <c r="AD292" s="89">
        <v>49.546594619751</v>
      </c>
      <c r="AE292" s="89">
        <v>103.122711181641</v>
      </c>
      <c r="AF292" s="89">
        <v>53.7006568908691</v>
      </c>
      <c r="AG292" s="89">
        <f t="shared" si="54"/>
        <v>73.6425590775129</v>
      </c>
    </row>
    <row r="293" spans="1:33">
      <c r="A293" s="83">
        <v>350000</v>
      </c>
      <c r="B293" s="84" t="s">
        <v>188</v>
      </c>
      <c r="C293" s="84">
        <v>2017</v>
      </c>
      <c r="D293" s="93">
        <v>4684.15</v>
      </c>
      <c r="E293" s="93">
        <v>842.21</v>
      </c>
      <c r="F293" s="93">
        <v>420.44</v>
      </c>
      <c r="G293" s="93">
        <v>394.56</v>
      </c>
      <c r="H293" s="86">
        <v>99.44</v>
      </c>
      <c r="I293" s="93">
        <v>120.65</v>
      </c>
      <c r="J293" s="93">
        <v>380.84</v>
      </c>
      <c r="K293" s="86">
        <v>1819.02</v>
      </c>
      <c r="L293" s="86">
        <v>3911</v>
      </c>
      <c r="M293" s="89">
        <f t="shared" si="44"/>
        <v>1.19768601380721</v>
      </c>
      <c r="N293" s="89">
        <v>1.19260221764853</v>
      </c>
      <c r="O293" s="89">
        <f t="shared" si="45"/>
        <v>1.00426277604003</v>
      </c>
      <c r="P293" s="89">
        <f t="shared" si="46"/>
        <v>0.179799963707396</v>
      </c>
      <c r="Q293" s="89">
        <f t="shared" si="47"/>
        <v>0.0897580137271437</v>
      </c>
      <c r="R293" s="89">
        <f t="shared" si="48"/>
        <v>0.084232998516273</v>
      </c>
      <c r="S293" s="89">
        <f t="shared" si="49"/>
        <v>0.0212290383527428</v>
      </c>
      <c r="T293" s="89">
        <f t="shared" si="50"/>
        <v>0.0257570743891635</v>
      </c>
      <c r="U293" s="89">
        <f t="shared" si="51"/>
        <v>0.081303971905255</v>
      </c>
      <c r="V293" s="89">
        <f t="shared" si="52"/>
        <v>0.38833513017303</v>
      </c>
      <c r="W293" s="90">
        <v>1.37389618644068</v>
      </c>
      <c r="X293" s="89">
        <v>0.241977834340863</v>
      </c>
      <c r="Y293" s="89">
        <f t="shared" si="53"/>
        <v>67.3445165267492</v>
      </c>
      <c r="Z293" s="89">
        <v>59.4755744934082</v>
      </c>
      <c r="AA293" s="89">
        <v>144.838209152222</v>
      </c>
      <c r="AB293" s="89">
        <v>13.0735397338867</v>
      </c>
      <c r="AC293" s="89">
        <v>27.4174904823303</v>
      </c>
      <c r="AD293" s="89">
        <v>35.6659340858459</v>
      </c>
      <c r="AE293" s="89">
        <v>95.9131145477295</v>
      </c>
      <c r="AF293" s="89">
        <v>35.5605220794678</v>
      </c>
      <c r="AG293" s="89">
        <f t="shared" si="54"/>
        <v>64.8790309451204</v>
      </c>
    </row>
    <row r="294" spans="1:33">
      <c r="A294" s="83">
        <v>360000</v>
      </c>
      <c r="B294" s="84" t="s">
        <v>189</v>
      </c>
      <c r="C294" s="84">
        <v>2017</v>
      </c>
      <c r="D294" s="93">
        <v>5111.47</v>
      </c>
      <c r="E294" s="93">
        <v>940.57</v>
      </c>
      <c r="F294" s="93">
        <v>492.59</v>
      </c>
      <c r="G294" s="93">
        <v>663.93</v>
      </c>
      <c r="H294" s="86">
        <v>120.09</v>
      </c>
      <c r="I294" s="93">
        <v>143.4</v>
      </c>
      <c r="J294" s="93">
        <v>477.17</v>
      </c>
      <c r="K294" s="86">
        <v>1151.33</v>
      </c>
      <c r="L294" s="86">
        <v>4622</v>
      </c>
      <c r="M294" s="89">
        <f t="shared" si="44"/>
        <v>1.10590004327131</v>
      </c>
      <c r="N294" s="89">
        <v>1.1406482756882</v>
      </c>
      <c r="O294" s="89">
        <f t="shared" si="45"/>
        <v>0.969536417879627</v>
      </c>
      <c r="P294" s="89">
        <f t="shared" si="46"/>
        <v>0.184011644399752</v>
      </c>
      <c r="Q294" s="89">
        <f t="shared" si="47"/>
        <v>0.0963695375302995</v>
      </c>
      <c r="R294" s="89">
        <f t="shared" si="48"/>
        <v>0.129890227273172</v>
      </c>
      <c r="S294" s="89">
        <f t="shared" si="49"/>
        <v>0.0234942198623879</v>
      </c>
      <c r="T294" s="89">
        <f t="shared" si="50"/>
        <v>0.0280545518216873</v>
      </c>
      <c r="U294" s="89">
        <f t="shared" si="51"/>
        <v>0.093352792836503</v>
      </c>
      <c r="V294" s="89">
        <f t="shared" si="52"/>
        <v>0.225244401317038</v>
      </c>
      <c r="W294" s="90">
        <v>1.37389618644068</v>
      </c>
      <c r="X294" s="89">
        <v>0.241977834340863</v>
      </c>
      <c r="Y294" s="89">
        <f t="shared" si="53"/>
        <v>64.2765957623245</v>
      </c>
      <c r="Z294" s="89">
        <v>63.9391088485718</v>
      </c>
      <c r="AA294" s="89">
        <v>163.689956665039</v>
      </c>
      <c r="AB294" s="89">
        <v>42.6898717880249</v>
      </c>
      <c r="AC294" s="89">
        <v>31.9805002212524</v>
      </c>
      <c r="AD294" s="89">
        <v>40.7586717605591</v>
      </c>
      <c r="AE294" s="89">
        <v>85.3699493408203</v>
      </c>
      <c r="AF294" s="89">
        <v>64.9151372909546</v>
      </c>
      <c r="AG294" s="89">
        <f t="shared" si="54"/>
        <v>73.5710920196676</v>
      </c>
    </row>
    <row r="295" spans="1:33">
      <c r="A295" s="83">
        <v>370000</v>
      </c>
      <c r="B295" s="84" t="s">
        <v>190</v>
      </c>
      <c r="C295" s="84">
        <v>2017</v>
      </c>
      <c r="D295" s="93">
        <v>9258.4</v>
      </c>
      <c r="E295" s="93">
        <v>1890</v>
      </c>
      <c r="F295" s="93">
        <v>829.27</v>
      </c>
      <c r="G295" s="93">
        <v>1131.96</v>
      </c>
      <c r="H295" s="86">
        <v>195.77</v>
      </c>
      <c r="I295" s="93">
        <v>236.84</v>
      </c>
      <c r="J295" s="93">
        <v>857.51</v>
      </c>
      <c r="K295" s="86">
        <v>1316.89</v>
      </c>
      <c r="L295" s="86">
        <v>10005.83</v>
      </c>
      <c r="M295" s="89">
        <f t="shared" si="44"/>
        <v>0.925300549779479</v>
      </c>
      <c r="N295" s="89">
        <v>1.02926683693533</v>
      </c>
      <c r="O295" s="89">
        <f t="shared" si="45"/>
        <v>0.898989957292888</v>
      </c>
      <c r="P295" s="89">
        <f t="shared" si="46"/>
        <v>0.204138944094012</v>
      </c>
      <c r="Q295" s="89">
        <f t="shared" si="47"/>
        <v>0.089569472047006</v>
      </c>
      <c r="R295" s="89">
        <f t="shared" si="48"/>
        <v>0.122263026008814</v>
      </c>
      <c r="S295" s="89">
        <f t="shared" si="49"/>
        <v>0.0211451222673464</v>
      </c>
      <c r="T295" s="89">
        <f t="shared" si="50"/>
        <v>0.0255810939255163</v>
      </c>
      <c r="U295" s="89">
        <f t="shared" si="51"/>
        <v>0.0926196751058498</v>
      </c>
      <c r="V295" s="89">
        <f t="shared" si="52"/>
        <v>0.142237319623261</v>
      </c>
      <c r="W295" s="90">
        <v>1.37389618644068</v>
      </c>
      <c r="X295" s="89">
        <v>0.241977834340863</v>
      </c>
      <c r="Y295" s="89">
        <f t="shared" si="53"/>
        <v>58.0441267458209</v>
      </c>
      <c r="Z295" s="89">
        <v>85.2699947357178</v>
      </c>
      <c r="AA295" s="89">
        <v>144.30061340332</v>
      </c>
      <c r="AB295" s="89">
        <v>37.7423596382141</v>
      </c>
      <c r="AC295" s="89">
        <v>27.2484493255615</v>
      </c>
      <c r="AD295" s="89">
        <v>35.2758455276489</v>
      </c>
      <c r="AE295" s="89">
        <v>86.0114574432373</v>
      </c>
      <c r="AF295" s="89">
        <v>79.8555374145508</v>
      </c>
      <c r="AG295" s="89">
        <f t="shared" si="54"/>
        <v>72.6577815049411</v>
      </c>
    </row>
    <row r="296" spans="1:33">
      <c r="A296" s="83">
        <v>410000</v>
      </c>
      <c r="B296" s="84" t="s">
        <v>191</v>
      </c>
      <c r="C296" s="84">
        <v>2017</v>
      </c>
      <c r="D296" s="93">
        <v>8215.52</v>
      </c>
      <c r="E296" s="93">
        <v>1493.11</v>
      </c>
      <c r="F296" s="93">
        <v>836.66</v>
      </c>
      <c r="G296" s="93">
        <v>1160.23</v>
      </c>
      <c r="H296" s="86">
        <v>137.94</v>
      </c>
      <c r="I296" s="93">
        <v>241.65</v>
      </c>
      <c r="J296" s="93">
        <v>850.29</v>
      </c>
      <c r="K296" s="86">
        <v>1616.68</v>
      </c>
      <c r="L296" s="86">
        <v>9559</v>
      </c>
      <c r="M296" s="89">
        <f t="shared" si="44"/>
        <v>0.859453917773826</v>
      </c>
      <c r="N296" s="89">
        <v>1.07380933538665</v>
      </c>
      <c r="O296" s="89">
        <f t="shared" si="45"/>
        <v>0.800378511762853</v>
      </c>
      <c r="P296" s="89">
        <f t="shared" si="46"/>
        <v>0.181742604241728</v>
      </c>
      <c r="Q296" s="89">
        <f t="shared" si="47"/>
        <v>0.101838958459112</v>
      </c>
      <c r="R296" s="89">
        <f t="shared" si="48"/>
        <v>0.141224170837634</v>
      </c>
      <c r="S296" s="89">
        <f t="shared" si="49"/>
        <v>0.0167901727462169</v>
      </c>
      <c r="T296" s="89">
        <f t="shared" si="50"/>
        <v>0.0294138411202212</v>
      </c>
      <c r="U296" s="89">
        <f t="shared" si="51"/>
        <v>0.103498013515882</v>
      </c>
      <c r="V296" s="89">
        <f t="shared" si="52"/>
        <v>0.196783648509163</v>
      </c>
      <c r="W296" s="90">
        <v>1.37389618644068</v>
      </c>
      <c r="X296" s="89">
        <v>0.241977834340863</v>
      </c>
      <c r="Y296" s="89">
        <f t="shared" si="53"/>
        <v>49.3322399434645</v>
      </c>
      <c r="Z296" s="89">
        <v>61.5343809127808</v>
      </c>
      <c r="AA296" s="89">
        <v>179.285163879395</v>
      </c>
      <c r="AB296" s="89">
        <v>50.0418281555176</v>
      </c>
      <c r="AC296" s="89">
        <v>18.4757888317108</v>
      </c>
      <c r="AD296" s="89">
        <v>43.7717580795288</v>
      </c>
      <c r="AE296" s="89">
        <v>76.4925098419189</v>
      </c>
      <c r="AF296" s="89">
        <v>70.0377702713013</v>
      </c>
      <c r="AG296" s="89">
        <f t="shared" si="54"/>
        <v>71.871345225517</v>
      </c>
    </row>
    <row r="297" spans="1:33">
      <c r="A297" s="83">
        <v>420000</v>
      </c>
      <c r="B297" s="84" t="s">
        <v>192</v>
      </c>
      <c r="C297" s="84">
        <v>2017</v>
      </c>
      <c r="D297" s="93">
        <v>6801.26</v>
      </c>
      <c r="E297" s="93">
        <v>1101.35</v>
      </c>
      <c r="F297" s="93">
        <v>614.69</v>
      </c>
      <c r="G297" s="93">
        <v>1092.3</v>
      </c>
      <c r="H297" s="86">
        <v>234.27</v>
      </c>
      <c r="I297" s="93">
        <v>139.71</v>
      </c>
      <c r="J297" s="93">
        <v>688.85</v>
      </c>
      <c r="K297" s="86">
        <v>2260.22</v>
      </c>
      <c r="L297" s="86">
        <v>5902</v>
      </c>
      <c r="M297" s="89">
        <f t="shared" si="44"/>
        <v>1.15236529989834</v>
      </c>
      <c r="N297" s="89">
        <v>1.23803069953521</v>
      </c>
      <c r="O297" s="89">
        <f t="shared" si="45"/>
        <v>0.930805108735162</v>
      </c>
      <c r="P297" s="89">
        <f t="shared" si="46"/>
        <v>0.161933230019144</v>
      </c>
      <c r="Q297" s="89">
        <f t="shared" si="47"/>
        <v>0.0903788415675919</v>
      </c>
      <c r="R297" s="89">
        <f t="shared" si="48"/>
        <v>0.160602594225188</v>
      </c>
      <c r="S297" s="89">
        <f t="shared" si="49"/>
        <v>0.0344450881160256</v>
      </c>
      <c r="T297" s="89">
        <f t="shared" si="50"/>
        <v>0.0205417819639302</v>
      </c>
      <c r="U297" s="89">
        <f t="shared" si="51"/>
        <v>0.101282703499058</v>
      </c>
      <c r="V297" s="89">
        <f t="shared" si="52"/>
        <v>0.332323716487827</v>
      </c>
      <c r="W297" s="90">
        <v>1.37389618644068</v>
      </c>
      <c r="X297" s="89">
        <v>0.241977834340863</v>
      </c>
      <c r="Y297" s="89">
        <f t="shared" si="53"/>
        <v>60.8548552213557</v>
      </c>
      <c r="Z297" s="89">
        <v>40.5404329299927</v>
      </c>
      <c r="AA297" s="89">
        <v>146.608400344849</v>
      </c>
      <c r="AB297" s="89">
        <v>62.6119661331177</v>
      </c>
      <c r="AC297" s="89">
        <v>54.0400552749634</v>
      </c>
      <c r="AD297" s="89">
        <v>24.105384349823</v>
      </c>
      <c r="AE297" s="89">
        <v>78.4309864044189</v>
      </c>
      <c r="AF297" s="89">
        <v>45.6419849395752</v>
      </c>
      <c r="AG297" s="89">
        <f t="shared" si="54"/>
        <v>66.7263337456872</v>
      </c>
    </row>
    <row r="298" spans="1:33">
      <c r="A298" s="83">
        <v>430000</v>
      </c>
      <c r="B298" s="84" t="s">
        <v>193</v>
      </c>
      <c r="C298" s="84">
        <v>2017</v>
      </c>
      <c r="D298" s="93">
        <v>6869.39</v>
      </c>
      <c r="E298" s="93">
        <v>1115.33</v>
      </c>
      <c r="F298" s="93">
        <v>585.98</v>
      </c>
      <c r="G298" s="93">
        <v>1017.9</v>
      </c>
      <c r="H298" s="86">
        <v>91.42</v>
      </c>
      <c r="I298" s="93">
        <v>173.28</v>
      </c>
      <c r="J298" s="93">
        <v>747.05</v>
      </c>
      <c r="K298" s="86">
        <v>1611.7</v>
      </c>
      <c r="L298" s="86">
        <v>6860.15</v>
      </c>
      <c r="M298" s="89">
        <f t="shared" si="44"/>
        <v>1.00134690932414</v>
      </c>
      <c r="N298" s="89">
        <v>1.17554601559022</v>
      </c>
      <c r="O298" s="89">
        <f t="shared" si="45"/>
        <v>0.851814302497876</v>
      </c>
      <c r="P298" s="89">
        <f t="shared" si="46"/>
        <v>0.16236230582337</v>
      </c>
      <c r="Q298" s="89">
        <f t="shared" si="47"/>
        <v>0.0853030618439192</v>
      </c>
      <c r="R298" s="89">
        <f t="shared" si="48"/>
        <v>0.148179095960486</v>
      </c>
      <c r="S298" s="89">
        <f t="shared" si="49"/>
        <v>0.0133083141297844</v>
      </c>
      <c r="T298" s="89">
        <f t="shared" si="50"/>
        <v>0.0252249471932733</v>
      </c>
      <c r="U298" s="89">
        <f t="shared" si="51"/>
        <v>0.108750558637666</v>
      </c>
      <c r="V298" s="89">
        <f t="shared" si="52"/>
        <v>0.234620541270768</v>
      </c>
      <c r="W298" s="90">
        <v>1.37389618644068</v>
      </c>
      <c r="X298" s="89">
        <v>0.241977834340863</v>
      </c>
      <c r="Y298" s="89">
        <f t="shared" si="53"/>
        <v>53.8763654662642</v>
      </c>
      <c r="Z298" s="89">
        <v>40.9951639175415</v>
      </c>
      <c r="AA298" s="89">
        <v>132.135601043701</v>
      </c>
      <c r="AB298" s="89">
        <v>54.5532560348511</v>
      </c>
      <c r="AC298" s="89">
        <v>11.4618921279907</v>
      </c>
      <c r="AD298" s="89">
        <v>34.4863867759705</v>
      </c>
      <c r="AE298" s="89">
        <v>71.8963384628296</v>
      </c>
      <c r="AF298" s="89">
        <v>63.2275295257568</v>
      </c>
      <c r="AG298" s="89">
        <f t="shared" si="54"/>
        <v>60.3074281301791</v>
      </c>
    </row>
    <row r="299" spans="1:33">
      <c r="A299" s="83">
        <v>440000</v>
      </c>
      <c r="B299" s="84" t="s">
        <v>194</v>
      </c>
      <c r="C299" s="84">
        <v>2017</v>
      </c>
      <c r="D299" s="93">
        <v>15037.48</v>
      </c>
      <c r="E299" s="93">
        <v>2575.52</v>
      </c>
      <c r="F299" s="93">
        <v>1307.56</v>
      </c>
      <c r="G299" s="93">
        <v>1423.33</v>
      </c>
      <c r="H299" s="86">
        <v>823.89</v>
      </c>
      <c r="I299" s="93">
        <v>433.23</v>
      </c>
      <c r="J299" s="93">
        <v>1355.6</v>
      </c>
      <c r="K299" s="86">
        <v>2481.98</v>
      </c>
      <c r="L299" s="86">
        <v>11169</v>
      </c>
      <c r="M299" s="89">
        <f t="shared" si="44"/>
        <v>1.34635867132241</v>
      </c>
      <c r="N299" s="89">
        <v>1.13795923910789</v>
      </c>
      <c r="O299" s="89">
        <f t="shared" si="45"/>
        <v>1.18313435582974</v>
      </c>
      <c r="P299" s="89">
        <f t="shared" si="46"/>
        <v>0.171273378252207</v>
      </c>
      <c r="Q299" s="89">
        <f t="shared" si="47"/>
        <v>0.0869533991067652</v>
      </c>
      <c r="R299" s="89">
        <f t="shared" si="48"/>
        <v>0.0946521624633915</v>
      </c>
      <c r="S299" s="89">
        <f t="shared" si="49"/>
        <v>0.0547891003013803</v>
      </c>
      <c r="T299" s="89">
        <f t="shared" si="50"/>
        <v>0.0288100133799014</v>
      </c>
      <c r="U299" s="89">
        <f t="shared" si="51"/>
        <v>0.0901480833224716</v>
      </c>
      <c r="V299" s="89">
        <f t="shared" si="52"/>
        <v>0.165052921101142</v>
      </c>
      <c r="W299" s="90">
        <v>1.37389618644068</v>
      </c>
      <c r="X299" s="89">
        <v>0.241977834340863</v>
      </c>
      <c r="Y299" s="89">
        <f t="shared" si="53"/>
        <v>83.1470326232398</v>
      </c>
      <c r="Z299" s="89">
        <v>50.4391098022461</v>
      </c>
      <c r="AA299" s="89">
        <v>136.841287612915</v>
      </c>
      <c r="AB299" s="89">
        <v>19.8321068286896</v>
      </c>
      <c r="AC299" s="89">
        <v>95.0212669372559</v>
      </c>
      <c r="AD299" s="89">
        <v>42.4332761764526</v>
      </c>
      <c r="AE299" s="89">
        <v>88.1741905212402</v>
      </c>
      <c r="AF299" s="89">
        <v>75.7489681243896</v>
      </c>
      <c r="AG299" s="89">
        <f t="shared" si="54"/>
        <v>76.8424469957249</v>
      </c>
    </row>
    <row r="300" spans="1:33">
      <c r="A300" s="83">
        <v>450000</v>
      </c>
      <c r="B300" s="84" t="s">
        <v>195</v>
      </c>
      <c r="C300" s="84">
        <v>2017</v>
      </c>
      <c r="D300" s="93">
        <v>4908.55</v>
      </c>
      <c r="E300" s="93">
        <v>920.2</v>
      </c>
      <c r="F300" s="93">
        <v>512.31</v>
      </c>
      <c r="G300" s="93">
        <v>678.65</v>
      </c>
      <c r="H300" s="86">
        <v>60.6</v>
      </c>
      <c r="I300" s="93">
        <v>85.11</v>
      </c>
      <c r="J300" s="93">
        <v>455.35</v>
      </c>
      <c r="K300" s="86">
        <v>1954.54</v>
      </c>
      <c r="L300" s="86">
        <v>4885</v>
      </c>
      <c r="M300" s="89">
        <f t="shared" si="44"/>
        <v>1.00482088024565</v>
      </c>
      <c r="N300" s="89">
        <v>1.09251518408515</v>
      </c>
      <c r="O300" s="89">
        <f t="shared" si="45"/>
        <v>0.919731729941188</v>
      </c>
      <c r="P300" s="89">
        <f t="shared" si="46"/>
        <v>0.187468804433081</v>
      </c>
      <c r="Q300" s="89">
        <f t="shared" si="47"/>
        <v>0.104370944576301</v>
      </c>
      <c r="R300" s="89">
        <f t="shared" si="48"/>
        <v>0.138258752584776</v>
      </c>
      <c r="S300" s="89">
        <f t="shared" si="49"/>
        <v>0.0123458047692292</v>
      </c>
      <c r="T300" s="89">
        <f t="shared" si="50"/>
        <v>0.0173391327377739</v>
      </c>
      <c r="U300" s="89">
        <f t="shared" si="51"/>
        <v>0.0927667029978303</v>
      </c>
      <c r="V300" s="89">
        <f t="shared" si="52"/>
        <v>0.39819091177639</v>
      </c>
      <c r="W300" s="90">
        <v>1.37389618644068</v>
      </c>
      <c r="X300" s="89">
        <v>0.241977834340863</v>
      </c>
      <c r="Y300" s="89">
        <f t="shared" si="53"/>
        <v>59.8765709861516</v>
      </c>
      <c r="Z300" s="89">
        <v>67.6030015945435</v>
      </c>
      <c r="AA300" s="89">
        <v>186.504726409912</v>
      </c>
      <c r="AB300" s="89">
        <v>48.118257522583</v>
      </c>
      <c r="AC300" s="89">
        <v>9.52300190925598</v>
      </c>
      <c r="AD300" s="89">
        <v>17.0061862468719</v>
      </c>
      <c r="AE300" s="89">
        <v>85.8827972412109</v>
      </c>
      <c r="AF300" s="89">
        <v>33.7865853309631</v>
      </c>
      <c r="AG300" s="89">
        <f t="shared" si="54"/>
        <v>69.5231562229871</v>
      </c>
    </row>
    <row r="301" spans="1:33">
      <c r="A301" s="83">
        <v>460000</v>
      </c>
      <c r="B301" s="84" t="s">
        <v>196</v>
      </c>
      <c r="C301" s="84">
        <v>2017</v>
      </c>
      <c r="D301" s="93">
        <v>1443.97</v>
      </c>
      <c r="E301" s="93">
        <v>220.87</v>
      </c>
      <c r="F301" s="93">
        <v>127.37</v>
      </c>
      <c r="G301" s="93">
        <v>183.08</v>
      </c>
      <c r="H301" s="86">
        <v>12.47</v>
      </c>
      <c r="I301" s="93">
        <v>35.72</v>
      </c>
      <c r="J301" s="93">
        <v>122.13</v>
      </c>
      <c r="K301" s="86">
        <v>359.84</v>
      </c>
      <c r="L301" s="86">
        <v>926</v>
      </c>
      <c r="M301" s="89">
        <f t="shared" si="44"/>
        <v>1.55936285097192</v>
      </c>
      <c r="N301" s="89">
        <v>1.26827501106903</v>
      </c>
      <c r="O301" s="89">
        <f t="shared" si="45"/>
        <v>1.22951476403965</v>
      </c>
      <c r="P301" s="89">
        <f t="shared" si="46"/>
        <v>0.152960241556265</v>
      </c>
      <c r="Q301" s="89">
        <f t="shared" si="47"/>
        <v>0.0882082037715465</v>
      </c>
      <c r="R301" s="89">
        <f t="shared" si="48"/>
        <v>0.126789337728623</v>
      </c>
      <c r="S301" s="89">
        <f t="shared" si="49"/>
        <v>0.00863591348850738</v>
      </c>
      <c r="T301" s="89">
        <f t="shared" si="50"/>
        <v>0.0247373560392529</v>
      </c>
      <c r="U301" s="89">
        <f t="shared" si="51"/>
        <v>0.0845793195149484</v>
      </c>
      <c r="V301" s="89">
        <f t="shared" si="52"/>
        <v>0.249201853224097</v>
      </c>
      <c r="W301" s="90">
        <v>1.37389618644068</v>
      </c>
      <c r="X301" s="89">
        <v>0.241977834340863</v>
      </c>
      <c r="Y301" s="89">
        <f t="shared" si="53"/>
        <v>87.2445373702804</v>
      </c>
      <c r="Z301" s="89">
        <v>31.0308694839478</v>
      </c>
      <c r="AA301" s="89">
        <v>140.41916847229</v>
      </c>
      <c r="AB301" s="89">
        <v>40.6784296035767</v>
      </c>
      <c r="AC301" s="89">
        <v>2.04975336790085</v>
      </c>
      <c r="AD301" s="89">
        <v>33.4055614471436</v>
      </c>
      <c r="AE301" s="89">
        <v>93.0470657348633</v>
      </c>
      <c r="AF301" s="89">
        <v>60.6030464172363</v>
      </c>
      <c r="AG301" s="89">
        <f t="shared" si="54"/>
        <v>66.1447988245638</v>
      </c>
    </row>
    <row r="302" spans="1:33">
      <c r="A302" s="83">
        <v>500000</v>
      </c>
      <c r="B302" s="84" t="s">
        <v>197</v>
      </c>
      <c r="C302" s="84">
        <v>2017</v>
      </c>
      <c r="D302" s="93">
        <v>4336.28</v>
      </c>
      <c r="E302" s="93">
        <v>626.3</v>
      </c>
      <c r="F302" s="93">
        <v>353.79</v>
      </c>
      <c r="G302" s="93">
        <v>702.82</v>
      </c>
      <c r="H302" s="86">
        <v>59.28</v>
      </c>
      <c r="I302" s="93">
        <v>154.95</v>
      </c>
      <c r="J302" s="93">
        <v>304.55</v>
      </c>
      <c r="K302" s="86">
        <v>1011.81</v>
      </c>
      <c r="L302" s="86">
        <v>3075</v>
      </c>
      <c r="M302" s="89">
        <f t="shared" si="44"/>
        <v>1.41017235772358</v>
      </c>
      <c r="N302" s="89">
        <v>1.12665691431096</v>
      </c>
      <c r="O302" s="89">
        <f t="shared" si="45"/>
        <v>1.25164310431274</v>
      </c>
      <c r="P302" s="89">
        <f t="shared" si="46"/>
        <v>0.144432555093306</v>
      </c>
      <c r="Q302" s="89">
        <f t="shared" si="47"/>
        <v>0.081588366064922</v>
      </c>
      <c r="R302" s="89">
        <f t="shared" si="48"/>
        <v>0.162079017037645</v>
      </c>
      <c r="S302" s="89">
        <f t="shared" si="49"/>
        <v>0.0136707039213335</v>
      </c>
      <c r="T302" s="89">
        <f t="shared" si="50"/>
        <v>0.0357333936000443</v>
      </c>
      <c r="U302" s="89">
        <f t="shared" si="51"/>
        <v>0.0702330107834365</v>
      </c>
      <c r="V302" s="89">
        <f t="shared" si="52"/>
        <v>0.233335946940696</v>
      </c>
      <c r="W302" s="90">
        <v>1.37389618644068</v>
      </c>
      <c r="X302" s="89">
        <v>0.241977834340863</v>
      </c>
      <c r="Y302" s="89">
        <f t="shared" si="53"/>
        <v>89.1994787520537</v>
      </c>
      <c r="Z302" s="89">
        <v>21.993236541748</v>
      </c>
      <c r="AA302" s="89">
        <v>121.54372215271</v>
      </c>
      <c r="AB302" s="89">
        <v>63.5696744918823</v>
      </c>
      <c r="AC302" s="89">
        <v>12.1918940544128</v>
      </c>
      <c r="AD302" s="89">
        <v>57.7800846099854</v>
      </c>
      <c r="AE302" s="89">
        <v>105.600605010986</v>
      </c>
      <c r="AF302" s="89">
        <v>63.4587430953979</v>
      </c>
      <c r="AG302" s="89">
        <f t="shared" si="54"/>
        <v>69.6305396808459</v>
      </c>
    </row>
    <row r="303" spans="1:33">
      <c r="A303" s="83">
        <v>510000</v>
      </c>
      <c r="B303" s="84" t="s">
        <v>198</v>
      </c>
      <c r="C303" s="84">
        <v>2017</v>
      </c>
      <c r="D303" s="93">
        <v>8694.76</v>
      </c>
      <c r="E303" s="93">
        <v>1389.2</v>
      </c>
      <c r="F303" s="93">
        <v>831.46</v>
      </c>
      <c r="G303" s="93">
        <v>1501.35</v>
      </c>
      <c r="H303" s="86">
        <v>106.57</v>
      </c>
      <c r="I303" s="93">
        <v>197.75</v>
      </c>
      <c r="J303" s="93">
        <v>793.3</v>
      </c>
      <c r="K303" s="86">
        <v>2249.95</v>
      </c>
      <c r="L303" s="86">
        <v>8302</v>
      </c>
      <c r="M303" s="89">
        <f t="shared" si="44"/>
        <v>1.04730908214888</v>
      </c>
      <c r="N303" s="89">
        <v>1.1459117906347</v>
      </c>
      <c r="O303" s="89">
        <f t="shared" si="45"/>
        <v>0.913952618961006</v>
      </c>
      <c r="P303" s="89">
        <f t="shared" si="46"/>
        <v>0.159774392852707</v>
      </c>
      <c r="Q303" s="89">
        <f t="shared" si="47"/>
        <v>0.09562771140319</v>
      </c>
      <c r="R303" s="89">
        <f t="shared" si="48"/>
        <v>0.172672966246337</v>
      </c>
      <c r="S303" s="89">
        <f t="shared" si="49"/>
        <v>0.0122568075484545</v>
      </c>
      <c r="T303" s="89">
        <f t="shared" si="50"/>
        <v>0.0227435834916662</v>
      </c>
      <c r="U303" s="89">
        <f t="shared" si="51"/>
        <v>0.0912388611071496</v>
      </c>
      <c r="V303" s="89">
        <f t="shared" si="52"/>
        <v>0.258770799884068</v>
      </c>
      <c r="W303" s="90">
        <v>1.37389618644068</v>
      </c>
      <c r="X303" s="89">
        <v>0.241977834340863</v>
      </c>
      <c r="Y303" s="89">
        <f t="shared" si="53"/>
        <v>59.3660119896073</v>
      </c>
      <c r="Z303" s="89">
        <v>38.2524967193604</v>
      </c>
      <c r="AA303" s="89">
        <v>161.574745178223</v>
      </c>
      <c r="AB303" s="89">
        <v>70.4416179656982</v>
      </c>
      <c r="AC303" s="89">
        <v>9.3437248468399</v>
      </c>
      <c r="AD303" s="89">
        <v>28.9860367774963</v>
      </c>
      <c r="AE303" s="89">
        <v>87.2197151184082</v>
      </c>
      <c r="AF303" s="89">
        <v>58.8807392120361</v>
      </c>
      <c r="AG303" s="89">
        <f t="shared" si="54"/>
        <v>67.3344720746068</v>
      </c>
    </row>
    <row r="304" spans="1:33">
      <c r="A304" s="83">
        <v>520000</v>
      </c>
      <c r="B304" s="84" t="s">
        <v>199</v>
      </c>
      <c r="C304" s="84">
        <v>2017</v>
      </c>
      <c r="D304" s="93">
        <v>4612.52</v>
      </c>
      <c r="E304" s="93">
        <v>901.96</v>
      </c>
      <c r="F304" s="93">
        <v>436.21</v>
      </c>
      <c r="G304" s="93">
        <v>498.74</v>
      </c>
      <c r="H304" s="86">
        <v>88.29</v>
      </c>
      <c r="I304" s="93">
        <v>125.39</v>
      </c>
      <c r="J304" s="93">
        <v>464.83</v>
      </c>
      <c r="K304" s="86">
        <v>1085.23</v>
      </c>
      <c r="L304" s="86">
        <v>3580</v>
      </c>
      <c r="M304" s="89">
        <f t="shared" si="44"/>
        <v>1.28841340782123</v>
      </c>
      <c r="N304" s="89">
        <v>1.3783222982452</v>
      </c>
      <c r="O304" s="89">
        <f t="shared" si="45"/>
        <v>0.934769327508931</v>
      </c>
      <c r="P304" s="89">
        <f t="shared" si="46"/>
        <v>0.195546035572745</v>
      </c>
      <c r="Q304" s="89">
        <f t="shared" si="47"/>
        <v>0.0945708636493717</v>
      </c>
      <c r="R304" s="89">
        <f t="shared" si="48"/>
        <v>0.108127444433845</v>
      </c>
      <c r="S304" s="89">
        <f t="shared" si="49"/>
        <v>0.0191413804167787</v>
      </c>
      <c r="T304" s="89">
        <f t="shared" si="50"/>
        <v>0.0271847059741746</v>
      </c>
      <c r="U304" s="89">
        <f t="shared" si="51"/>
        <v>0.100775714793649</v>
      </c>
      <c r="V304" s="89">
        <f t="shared" si="52"/>
        <v>0.23527919662137</v>
      </c>
      <c r="W304" s="90">
        <v>1.37389618644068</v>
      </c>
      <c r="X304" s="89">
        <v>0.241977834340863</v>
      </c>
      <c r="Y304" s="89">
        <f t="shared" si="53"/>
        <v>61.2050764865569</v>
      </c>
      <c r="Z304" s="89">
        <v>76.1632394790649</v>
      </c>
      <c r="AA304" s="89">
        <v>158.561305999756</v>
      </c>
      <c r="AB304" s="89">
        <v>28.5730767250061</v>
      </c>
      <c r="AC304" s="89">
        <v>23.2120895385742</v>
      </c>
      <c r="AD304" s="89">
        <v>38.8305139541626</v>
      </c>
      <c r="AE304" s="89">
        <v>78.8746213912964</v>
      </c>
      <c r="AF304" s="89">
        <v>63.1089782714844</v>
      </c>
      <c r="AG304" s="89">
        <f t="shared" si="54"/>
        <v>70.7096251071869</v>
      </c>
    </row>
    <row r="305" spans="1:33">
      <c r="A305" s="83">
        <v>530000</v>
      </c>
      <c r="B305" s="84" t="s">
        <v>200</v>
      </c>
      <c r="C305" s="84">
        <v>2017</v>
      </c>
      <c r="D305" s="93">
        <v>5712.97</v>
      </c>
      <c r="E305" s="93">
        <v>998.33</v>
      </c>
      <c r="F305" s="93">
        <v>546.99</v>
      </c>
      <c r="G305" s="93">
        <v>750.33</v>
      </c>
      <c r="H305" s="86">
        <v>53.42</v>
      </c>
      <c r="I305" s="93">
        <v>179.48</v>
      </c>
      <c r="J305" s="93">
        <v>609.83</v>
      </c>
      <c r="K305" s="86">
        <v>1782.18</v>
      </c>
      <c r="L305" s="86">
        <v>4801</v>
      </c>
      <c r="M305" s="89">
        <f t="shared" si="44"/>
        <v>1.18995417621329</v>
      </c>
      <c r="N305" s="89">
        <v>1.13452483803678</v>
      </c>
      <c r="O305" s="89">
        <f t="shared" si="45"/>
        <v>1.0488568749825</v>
      </c>
      <c r="P305" s="89">
        <f t="shared" si="46"/>
        <v>0.174747985723713</v>
      </c>
      <c r="Q305" s="89">
        <f t="shared" si="47"/>
        <v>0.0957452953542553</v>
      </c>
      <c r="R305" s="89">
        <f t="shared" si="48"/>
        <v>0.131337990572329</v>
      </c>
      <c r="S305" s="89">
        <f t="shared" si="49"/>
        <v>0.00935065298785045</v>
      </c>
      <c r="T305" s="89">
        <f t="shared" si="50"/>
        <v>0.0314162335877836</v>
      </c>
      <c r="U305" s="89">
        <f t="shared" si="51"/>
        <v>0.106744827996646</v>
      </c>
      <c r="V305" s="89">
        <f t="shared" si="52"/>
        <v>0.3119533272536</v>
      </c>
      <c r="W305" s="90">
        <v>1.37389618644068</v>
      </c>
      <c r="X305" s="89">
        <v>0.241977834340863</v>
      </c>
      <c r="Y305" s="89">
        <f t="shared" si="53"/>
        <v>71.2842087191893</v>
      </c>
      <c r="Z305" s="89">
        <v>54.1214942932129</v>
      </c>
      <c r="AA305" s="89">
        <v>161.910018920898</v>
      </c>
      <c r="AB305" s="89">
        <v>43.6289882659912</v>
      </c>
      <c r="AC305" s="89">
        <v>3.48953306674957</v>
      </c>
      <c r="AD305" s="89">
        <v>48.2103872299194</v>
      </c>
      <c r="AE305" s="89">
        <v>73.6514282226562</v>
      </c>
      <c r="AF305" s="89">
        <v>49.308443069458</v>
      </c>
      <c r="AG305" s="89">
        <f t="shared" si="54"/>
        <v>68.4904467114319</v>
      </c>
    </row>
    <row r="306" spans="1:33">
      <c r="A306" s="83">
        <v>540000</v>
      </c>
      <c r="B306" s="84" t="s">
        <v>201</v>
      </c>
      <c r="C306" s="84">
        <v>2017</v>
      </c>
      <c r="D306" s="93">
        <v>1681.94</v>
      </c>
      <c r="E306" s="93">
        <v>227.2</v>
      </c>
      <c r="F306" s="93">
        <v>93.8</v>
      </c>
      <c r="G306" s="93">
        <v>155.86</v>
      </c>
      <c r="H306" s="86">
        <v>8.49</v>
      </c>
      <c r="I306" s="93">
        <v>46.64</v>
      </c>
      <c r="J306" s="93">
        <v>243.55</v>
      </c>
      <c r="K306" s="86">
        <v>1037.32</v>
      </c>
      <c r="L306" s="86">
        <v>337</v>
      </c>
      <c r="M306" s="89">
        <f t="shared" si="44"/>
        <v>4.99091988130564</v>
      </c>
      <c r="N306" s="89">
        <v>1.25021269336943</v>
      </c>
      <c r="O306" s="89">
        <f t="shared" si="45"/>
        <v>3.9920566378627</v>
      </c>
      <c r="P306" s="89">
        <f t="shared" si="46"/>
        <v>0.135082107566263</v>
      </c>
      <c r="Q306" s="89">
        <f t="shared" si="47"/>
        <v>0.0557689334934659</v>
      </c>
      <c r="R306" s="89">
        <f t="shared" si="48"/>
        <v>0.0926668014316801</v>
      </c>
      <c r="S306" s="89">
        <f t="shared" si="49"/>
        <v>0.00504774248784142</v>
      </c>
      <c r="T306" s="89">
        <f t="shared" si="50"/>
        <v>0.0277298833489899</v>
      </c>
      <c r="U306" s="89">
        <f t="shared" si="51"/>
        <v>0.144803025078184</v>
      </c>
      <c r="V306" s="89">
        <f t="shared" si="52"/>
        <v>0.616740192872516</v>
      </c>
      <c r="W306" s="90">
        <v>1.37389618644068</v>
      </c>
      <c r="X306" s="89">
        <v>0.241977834340863</v>
      </c>
      <c r="Y306" s="89">
        <f t="shared" si="53"/>
        <v>331.302942174679</v>
      </c>
      <c r="Z306" s="89">
        <v>12.0836448669434</v>
      </c>
      <c r="AA306" s="89">
        <v>47.9236078262329</v>
      </c>
      <c r="AB306" s="89">
        <v>18.5442686080933</v>
      </c>
      <c r="AC306" s="89">
        <v>-5.17830014228821</v>
      </c>
      <c r="AD306" s="89">
        <v>40.0389909744263</v>
      </c>
      <c r="AE306" s="89">
        <v>40.3491020202637</v>
      </c>
      <c r="AF306" s="89">
        <v>-5.54998576641083</v>
      </c>
      <c r="AG306" s="89">
        <f t="shared" si="54"/>
        <v>84.0820839083207</v>
      </c>
    </row>
    <row r="307" spans="1:33">
      <c r="A307" s="83">
        <v>610000</v>
      </c>
      <c r="B307" s="84" t="s">
        <v>202</v>
      </c>
      <c r="C307" s="84">
        <v>2017</v>
      </c>
      <c r="D307" s="93">
        <v>4833.19</v>
      </c>
      <c r="E307" s="93">
        <v>828.25</v>
      </c>
      <c r="F307" s="93">
        <v>418.27</v>
      </c>
      <c r="G307" s="93">
        <v>718.22</v>
      </c>
      <c r="H307" s="86">
        <v>79.23</v>
      </c>
      <c r="I307" s="93">
        <v>162.52</v>
      </c>
      <c r="J307" s="93">
        <v>417.34</v>
      </c>
      <c r="K307" s="86">
        <v>1614.51</v>
      </c>
      <c r="L307" s="86">
        <v>3835</v>
      </c>
      <c r="M307" s="89">
        <f t="shared" si="44"/>
        <v>1.26028422425033</v>
      </c>
      <c r="N307" s="89">
        <v>1.1712872842066</v>
      </c>
      <c r="O307" s="89">
        <f t="shared" si="45"/>
        <v>1.07598216188611</v>
      </c>
      <c r="P307" s="89">
        <f t="shared" si="46"/>
        <v>0.171367150887923</v>
      </c>
      <c r="Q307" s="89">
        <f t="shared" si="47"/>
        <v>0.086541187083479</v>
      </c>
      <c r="R307" s="89">
        <f t="shared" si="48"/>
        <v>0.148601648186808</v>
      </c>
      <c r="S307" s="89">
        <f t="shared" si="49"/>
        <v>0.0163928999273772</v>
      </c>
      <c r="T307" s="89">
        <f t="shared" si="50"/>
        <v>0.0336258247658379</v>
      </c>
      <c r="U307" s="89">
        <f t="shared" si="51"/>
        <v>0.0863487675841422</v>
      </c>
      <c r="V307" s="89">
        <f t="shared" si="52"/>
        <v>0.334046457929442</v>
      </c>
      <c r="W307" s="90">
        <v>1.37389618644068</v>
      </c>
      <c r="X307" s="89">
        <v>0.241977834340863</v>
      </c>
      <c r="Y307" s="89">
        <f t="shared" si="53"/>
        <v>73.6806083228607</v>
      </c>
      <c r="Z307" s="89">
        <v>50.5384874343872</v>
      </c>
      <c r="AA307" s="89">
        <v>135.665922164917</v>
      </c>
      <c r="AB307" s="89">
        <v>54.8273515701294</v>
      </c>
      <c r="AC307" s="89">
        <v>17.6755177974701</v>
      </c>
      <c r="AD307" s="89">
        <v>53.1083106994629</v>
      </c>
      <c r="AE307" s="89">
        <v>91.4987277984619</v>
      </c>
      <c r="AF307" s="89">
        <v>45.3319120407104</v>
      </c>
      <c r="AG307" s="89">
        <f t="shared" si="54"/>
        <v>68.9109650950912</v>
      </c>
    </row>
    <row r="308" spans="1:33">
      <c r="A308" s="83">
        <v>620000</v>
      </c>
      <c r="B308" s="84" t="s">
        <v>203</v>
      </c>
      <c r="C308" s="84">
        <v>2017</v>
      </c>
      <c r="D308" s="93">
        <v>3304.44</v>
      </c>
      <c r="E308" s="93">
        <v>567.35</v>
      </c>
      <c r="F308" s="93">
        <v>289.24</v>
      </c>
      <c r="G308" s="93">
        <v>468.16</v>
      </c>
      <c r="H308" s="86">
        <v>25.83</v>
      </c>
      <c r="I308" s="93">
        <v>102.2</v>
      </c>
      <c r="J308" s="93">
        <v>307.23</v>
      </c>
      <c r="K308" s="86">
        <v>791.25</v>
      </c>
      <c r="L308" s="86">
        <v>2626</v>
      </c>
      <c r="M308" s="89">
        <f t="shared" si="44"/>
        <v>1.25835491241432</v>
      </c>
      <c r="N308" s="89">
        <v>1.03713678241986</v>
      </c>
      <c r="O308" s="89">
        <f t="shared" si="45"/>
        <v>1.21329696694231</v>
      </c>
      <c r="P308" s="89">
        <f t="shared" si="46"/>
        <v>0.171693236978126</v>
      </c>
      <c r="Q308" s="89">
        <f t="shared" si="47"/>
        <v>0.0875307162484415</v>
      </c>
      <c r="R308" s="89">
        <f t="shared" si="48"/>
        <v>0.141676047983925</v>
      </c>
      <c r="S308" s="89">
        <f t="shared" si="49"/>
        <v>0.00781675563786905</v>
      </c>
      <c r="T308" s="89">
        <f t="shared" si="50"/>
        <v>0.0309280846376391</v>
      </c>
      <c r="U308" s="89">
        <f t="shared" si="51"/>
        <v>0.0929749064894506</v>
      </c>
      <c r="V308" s="89">
        <f t="shared" si="52"/>
        <v>0.239450557431819</v>
      </c>
      <c r="W308" s="90">
        <v>1.37389618644068</v>
      </c>
      <c r="X308" s="89">
        <v>0.241977834340863</v>
      </c>
      <c r="Y308" s="89">
        <f t="shared" si="53"/>
        <v>85.8117664405346</v>
      </c>
      <c r="Z308" s="89">
        <v>50.8840751647949</v>
      </c>
      <c r="AA308" s="89">
        <v>138.487415313721</v>
      </c>
      <c r="AB308" s="89">
        <v>50.3349447250366</v>
      </c>
      <c r="AC308" s="89">
        <v>0.399632230401039</v>
      </c>
      <c r="AD308" s="89">
        <v>47.1283292770386</v>
      </c>
      <c r="AE308" s="89">
        <v>85.7006168365479</v>
      </c>
      <c r="AF308" s="89">
        <v>62.3581790924072</v>
      </c>
      <c r="AG308" s="89">
        <f t="shared" si="54"/>
        <v>70.1602470760274</v>
      </c>
    </row>
    <row r="309" spans="1:33">
      <c r="A309" s="83">
        <v>630000</v>
      </c>
      <c r="B309" s="84" t="s">
        <v>204</v>
      </c>
      <c r="C309" s="84">
        <v>2017</v>
      </c>
      <c r="D309" s="93">
        <v>1530.44</v>
      </c>
      <c r="E309" s="93">
        <v>187.51</v>
      </c>
      <c r="F309" s="93">
        <v>125.21</v>
      </c>
      <c r="G309" s="93">
        <v>209.57</v>
      </c>
      <c r="H309" s="86">
        <v>11.94</v>
      </c>
      <c r="I309" s="93">
        <v>60.93</v>
      </c>
      <c r="J309" s="93">
        <v>123.85</v>
      </c>
      <c r="K309" s="86">
        <v>639.68</v>
      </c>
      <c r="L309" s="86">
        <v>598</v>
      </c>
      <c r="M309" s="89">
        <f t="shared" si="44"/>
        <v>2.55926421404682</v>
      </c>
      <c r="N309" s="89">
        <v>1.04974448338628</v>
      </c>
      <c r="O309" s="89">
        <f t="shared" si="45"/>
        <v>2.43798777183483</v>
      </c>
      <c r="P309" s="89">
        <f t="shared" si="46"/>
        <v>0.122520320953451</v>
      </c>
      <c r="Q309" s="89">
        <f t="shared" si="47"/>
        <v>0.0818130733645226</v>
      </c>
      <c r="R309" s="89">
        <f t="shared" si="48"/>
        <v>0.13693447635974</v>
      </c>
      <c r="S309" s="89">
        <f t="shared" si="49"/>
        <v>0.00780167794882517</v>
      </c>
      <c r="T309" s="89">
        <f t="shared" si="50"/>
        <v>0.0398120801860903</v>
      </c>
      <c r="U309" s="89">
        <f t="shared" si="51"/>
        <v>0.0809244400303181</v>
      </c>
      <c r="V309" s="89">
        <f t="shared" si="52"/>
        <v>0.41797130237056</v>
      </c>
      <c r="W309" s="90">
        <v>1.37389618644068</v>
      </c>
      <c r="X309" s="89">
        <v>0.241977834340863</v>
      </c>
      <c r="Y309" s="89">
        <f t="shared" si="53"/>
        <v>194.007803956898</v>
      </c>
      <c r="Z309" s="89">
        <v>-1.2293217331171</v>
      </c>
      <c r="AA309" s="89">
        <v>122.184438705444</v>
      </c>
      <c r="AB309" s="89">
        <v>47.2592449188232</v>
      </c>
      <c r="AC309" s="89">
        <v>0.369259528815746</v>
      </c>
      <c r="AD309" s="89">
        <v>66.8211603164673</v>
      </c>
      <c r="AE309" s="89">
        <v>96.2452125549316</v>
      </c>
      <c r="AF309" s="89">
        <v>30.2263236045837</v>
      </c>
      <c r="AG309" s="89">
        <f t="shared" si="54"/>
        <v>81.0369484295909</v>
      </c>
    </row>
    <row r="310" spans="1:33">
      <c r="A310" s="83">
        <v>640000</v>
      </c>
      <c r="B310" s="84" t="s">
        <v>205</v>
      </c>
      <c r="C310" s="84">
        <v>2017</v>
      </c>
      <c r="D310" s="93">
        <v>1372.78</v>
      </c>
      <c r="E310" s="93">
        <v>170.65</v>
      </c>
      <c r="F310" s="93">
        <v>97.98</v>
      </c>
      <c r="G310" s="93">
        <v>162.32</v>
      </c>
      <c r="H310" s="86">
        <v>25.55</v>
      </c>
      <c r="I310" s="93">
        <v>57.61</v>
      </c>
      <c r="J310" s="93">
        <v>86.15</v>
      </c>
      <c r="K310" s="86">
        <v>254.75</v>
      </c>
      <c r="L310" s="86">
        <v>682</v>
      </c>
      <c r="M310" s="89">
        <f t="shared" si="44"/>
        <v>2.01287390029325</v>
      </c>
      <c r="N310" s="89">
        <v>1.20728357281768</v>
      </c>
      <c r="O310" s="89">
        <f t="shared" si="45"/>
        <v>1.66727515027427</v>
      </c>
      <c r="P310" s="89">
        <f t="shared" si="46"/>
        <v>0.124309794723117</v>
      </c>
      <c r="Q310" s="89">
        <f t="shared" si="47"/>
        <v>0.0713734174448929</v>
      </c>
      <c r="R310" s="89">
        <f t="shared" si="48"/>
        <v>0.118241815877271</v>
      </c>
      <c r="S310" s="89">
        <f t="shared" si="49"/>
        <v>0.0186118678885182</v>
      </c>
      <c r="T310" s="89">
        <f t="shared" si="50"/>
        <v>0.0419659377321931</v>
      </c>
      <c r="U310" s="89">
        <f t="shared" si="51"/>
        <v>0.0627558676554146</v>
      </c>
      <c r="V310" s="89">
        <f t="shared" si="52"/>
        <v>0.185572342254403</v>
      </c>
      <c r="W310" s="90">
        <v>1.37389618644068</v>
      </c>
      <c r="X310" s="89">
        <v>0.241977834340863</v>
      </c>
      <c r="Y310" s="89">
        <f t="shared" si="53"/>
        <v>125.918739040616</v>
      </c>
      <c r="Z310" s="89">
        <v>0.667160376906395</v>
      </c>
      <c r="AA310" s="89">
        <v>92.4173736572266</v>
      </c>
      <c r="AB310" s="89">
        <v>35.1339340209961</v>
      </c>
      <c r="AC310" s="89">
        <v>22.1454334259033</v>
      </c>
      <c r="AD310" s="89">
        <v>71.5955400466919</v>
      </c>
      <c r="AE310" s="89">
        <v>112.143383026123</v>
      </c>
      <c r="AF310" s="89">
        <v>72.0556879043579</v>
      </c>
      <c r="AG310" s="89">
        <f t="shared" si="54"/>
        <v>70.4538257556503</v>
      </c>
    </row>
    <row r="311" spans="1:33">
      <c r="A311" s="83">
        <v>650000</v>
      </c>
      <c r="B311" s="84" t="s">
        <v>206</v>
      </c>
      <c r="C311" s="84">
        <v>2017</v>
      </c>
      <c r="D311" s="93">
        <v>4637.24</v>
      </c>
      <c r="E311" s="93">
        <v>722.59</v>
      </c>
      <c r="F311" s="93">
        <v>266.71</v>
      </c>
      <c r="G311" s="93">
        <v>526</v>
      </c>
      <c r="H311" s="86">
        <v>42.81</v>
      </c>
      <c r="I311" s="93">
        <v>54.66</v>
      </c>
      <c r="J311" s="93">
        <v>433.47</v>
      </c>
      <c r="K311" s="86">
        <v>1831.86</v>
      </c>
      <c r="L311" s="86">
        <v>2445</v>
      </c>
      <c r="M311" s="89">
        <f t="shared" si="44"/>
        <v>1.89662167689162</v>
      </c>
      <c r="N311" s="89">
        <v>1.12774650526563</v>
      </c>
      <c r="O311" s="89">
        <f t="shared" si="45"/>
        <v>1.68178014122499</v>
      </c>
      <c r="P311" s="89">
        <f t="shared" si="46"/>
        <v>0.155823291440598</v>
      </c>
      <c r="Q311" s="89">
        <f t="shared" si="47"/>
        <v>0.0575148148467623</v>
      </c>
      <c r="R311" s="89">
        <f t="shared" si="48"/>
        <v>0.113429539984991</v>
      </c>
      <c r="S311" s="89">
        <f t="shared" si="49"/>
        <v>0.00923178442349329</v>
      </c>
      <c r="T311" s="89">
        <f t="shared" si="50"/>
        <v>0.0117871837558548</v>
      </c>
      <c r="U311" s="89">
        <f t="shared" si="51"/>
        <v>0.0934758606412435</v>
      </c>
      <c r="V311" s="89">
        <f t="shared" si="52"/>
        <v>0.395032389956095</v>
      </c>
      <c r="W311" s="90">
        <v>1.37389618644068</v>
      </c>
      <c r="X311" s="89">
        <v>0.241977834340863</v>
      </c>
      <c r="Y311" s="89">
        <f t="shared" si="53"/>
        <v>127.200191092684</v>
      </c>
      <c r="Z311" s="89">
        <v>34.0651249885559</v>
      </c>
      <c r="AA311" s="89">
        <v>52.9017162322998</v>
      </c>
      <c r="AB311" s="89">
        <v>32.0123696327209</v>
      </c>
      <c r="AC311" s="89">
        <v>3.25008273124695</v>
      </c>
      <c r="AD311" s="89">
        <v>4.69938039779663</v>
      </c>
      <c r="AE311" s="89">
        <v>85.2622604370117</v>
      </c>
      <c r="AF311" s="89">
        <v>34.3550848960876</v>
      </c>
      <c r="AG311" s="89">
        <f t="shared" si="54"/>
        <v>54.4429822111515</v>
      </c>
    </row>
    <row r="312" spans="1:33">
      <c r="A312" s="83">
        <v>110000</v>
      </c>
      <c r="B312" s="84" t="s">
        <v>176</v>
      </c>
      <c r="C312" s="84">
        <v>2018</v>
      </c>
      <c r="D312" s="89">
        <v>7471.4332</v>
      </c>
      <c r="E312" s="89">
        <v>1025.507</v>
      </c>
      <c r="F312" s="89">
        <v>490.0949</v>
      </c>
      <c r="G312" s="89">
        <v>835.653</v>
      </c>
      <c r="H312" s="86">
        <v>425.87</v>
      </c>
      <c r="I312" s="86">
        <v>399.45</v>
      </c>
      <c r="J312" s="89">
        <v>512.4003</v>
      </c>
      <c r="K312" s="89">
        <v>1038.62514</v>
      </c>
      <c r="L312" s="86">
        <v>2154</v>
      </c>
      <c r="M312" s="89">
        <f t="shared" si="44"/>
        <v>3.46863194057567</v>
      </c>
      <c r="N312" s="89">
        <v>1.28450243523317</v>
      </c>
      <c r="O312" s="89">
        <f t="shared" si="45"/>
        <v>2.70037007749699</v>
      </c>
      <c r="P312" s="89">
        <f t="shared" si="46"/>
        <v>0.137257066020479</v>
      </c>
      <c r="Q312" s="89">
        <f t="shared" si="47"/>
        <v>0.0655958350802092</v>
      </c>
      <c r="R312" s="89">
        <f t="shared" si="48"/>
        <v>0.111846412546391</v>
      </c>
      <c r="S312" s="89">
        <f t="shared" si="49"/>
        <v>0.0569997734838879</v>
      </c>
      <c r="T312" s="89">
        <f t="shared" si="50"/>
        <v>0.05346363800723</v>
      </c>
      <c r="U312" s="89">
        <f t="shared" si="51"/>
        <v>0.0685812596169634</v>
      </c>
      <c r="V312" s="89">
        <f t="shared" si="52"/>
        <v>0.139012838928949</v>
      </c>
      <c r="W312" s="90">
        <v>1.37389618644068</v>
      </c>
      <c r="X312" s="89">
        <v>0.241977834340863</v>
      </c>
      <c r="Y312" s="89">
        <f t="shared" si="53"/>
        <v>217.188124796773</v>
      </c>
      <c r="Z312" s="89">
        <v>14.3886625766754</v>
      </c>
      <c r="AA312" s="89">
        <v>75.9434938430786</v>
      </c>
      <c r="AB312" s="89">
        <v>30.9854459762573</v>
      </c>
      <c r="AC312" s="89">
        <v>99.4744777679443</v>
      </c>
      <c r="AD312" s="89">
        <v>97.0820808410645</v>
      </c>
      <c r="AE312" s="89">
        <v>107.045955657959</v>
      </c>
      <c r="AF312" s="89">
        <v>80.435905456543</v>
      </c>
      <c r="AG312" s="89">
        <f t="shared" si="54"/>
        <v>98.4898349922946</v>
      </c>
    </row>
    <row r="313" spans="1:33">
      <c r="A313" s="83">
        <v>120000</v>
      </c>
      <c r="B313" s="84" t="s">
        <v>177</v>
      </c>
      <c r="C313" s="84">
        <v>2018</v>
      </c>
      <c r="D313" s="89">
        <v>3103.1579</v>
      </c>
      <c r="E313" s="89">
        <v>448.1946</v>
      </c>
      <c r="F313" s="89">
        <v>192.7573</v>
      </c>
      <c r="G313" s="89">
        <v>505.4591</v>
      </c>
      <c r="H313" s="86">
        <v>106.68</v>
      </c>
      <c r="I313" s="86">
        <v>66.46</v>
      </c>
      <c r="J313" s="89">
        <v>231.0622</v>
      </c>
      <c r="K313" s="89">
        <v>220.336</v>
      </c>
      <c r="L313" s="86">
        <v>1560</v>
      </c>
      <c r="M313" s="89">
        <f t="shared" si="44"/>
        <v>1.98920378205128</v>
      </c>
      <c r="N313" s="89">
        <v>0.975610128871273</v>
      </c>
      <c r="O313" s="89">
        <f t="shared" si="45"/>
        <v>2.03893309754039</v>
      </c>
      <c r="P313" s="89">
        <f t="shared" si="46"/>
        <v>0.144431773839159</v>
      </c>
      <c r="Q313" s="89">
        <f t="shared" si="47"/>
        <v>0.0621164975201552</v>
      </c>
      <c r="R313" s="89">
        <f t="shared" si="48"/>
        <v>0.162885394906911</v>
      </c>
      <c r="S313" s="89">
        <f t="shared" si="49"/>
        <v>0.034377883252412</v>
      </c>
      <c r="T313" s="89">
        <f t="shared" si="50"/>
        <v>0.0214168927723594</v>
      </c>
      <c r="U313" s="89">
        <f t="shared" si="51"/>
        <v>0.0744603424788664</v>
      </c>
      <c r="V313" s="89">
        <f t="shared" si="52"/>
        <v>0.0710037990654617</v>
      </c>
      <c r="W313" s="90">
        <v>1.37389618644068</v>
      </c>
      <c r="X313" s="89">
        <v>0.241977834340863</v>
      </c>
      <c r="Y313" s="89">
        <f t="shared" si="53"/>
        <v>158.753081427296</v>
      </c>
      <c r="Z313" s="89">
        <v>21.9924092292786</v>
      </c>
      <c r="AA313" s="89">
        <v>66.0227012634277</v>
      </c>
      <c r="AB313" s="89">
        <v>64.0927457809448</v>
      </c>
      <c r="AC313" s="89">
        <v>53.9046764373779</v>
      </c>
      <c r="AD313" s="89">
        <v>26.0452103614807</v>
      </c>
      <c r="AE313" s="89">
        <v>101.901540756226</v>
      </c>
      <c r="AF313" s="89">
        <v>92.6768207550049</v>
      </c>
      <c r="AG313" s="89">
        <f t="shared" si="54"/>
        <v>78.8149822684685</v>
      </c>
    </row>
    <row r="314" spans="1:33">
      <c r="A314" s="83">
        <v>130000</v>
      </c>
      <c r="B314" s="84" t="s">
        <v>178</v>
      </c>
      <c r="C314" s="84">
        <v>2018</v>
      </c>
      <c r="D314" s="89">
        <v>7726.2086</v>
      </c>
      <c r="E314" s="89">
        <v>1385.5919</v>
      </c>
      <c r="F314" s="89">
        <v>691.3315</v>
      </c>
      <c r="G314" s="89">
        <v>1137.8417</v>
      </c>
      <c r="H314" s="86">
        <v>77.04</v>
      </c>
      <c r="I314" s="86">
        <v>433.55</v>
      </c>
      <c r="J314" s="89">
        <v>712.3979</v>
      </c>
      <c r="K314" s="89">
        <v>1302.43589</v>
      </c>
      <c r="L314" s="86">
        <v>7556</v>
      </c>
      <c r="M314" s="89">
        <f t="shared" si="44"/>
        <v>1.02252628374801</v>
      </c>
      <c r="N314" s="89">
        <v>1.00013025662576</v>
      </c>
      <c r="O314" s="89">
        <f t="shared" si="45"/>
        <v>1.02239311027127</v>
      </c>
      <c r="P314" s="89">
        <f t="shared" si="46"/>
        <v>0.179336589488407</v>
      </c>
      <c r="Q314" s="89">
        <f t="shared" si="47"/>
        <v>0.0894787515832798</v>
      </c>
      <c r="R314" s="89">
        <f t="shared" si="48"/>
        <v>0.14727038304402</v>
      </c>
      <c r="S314" s="89">
        <f t="shared" si="49"/>
        <v>0.00997125550040158</v>
      </c>
      <c r="T314" s="89">
        <f t="shared" si="50"/>
        <v>0.056114198107465</v>
      </c>
      <c r="U314" s="89">
        <f t="shared" si="51"/>
        <v>0.092205367067102</v>
      </c>
      <c r="V314" s="89">
        <f t="shared" si="52"/>
        <v>0.168573741330256</v>
      </c>
      <c r="W314" s="90">
        <v>1.37389618644068</v>
      </c>
      <c r="X314" s="89">
        <v>0.241977834340863</v>
      </c>
      <c r="Y314" s="89">
        <f t="shared" si="53"/>
        <v>68.9462516870287</v>
      </c>
      <c r="Z314" s="89">
        <v>58.984489440918</v>
      </c>
      <c r="AA314" s="89">
        <v>144.041938781738</v>
      </c>
      <c r="AB314" s="89">
        <v>53.9638042449951</v>
      </c>
      <c r="AC314" s="89">
        <v>4.73968178033829</v>
      </c>
      <c r="AD314" s="89">
        <v>102.95747756958</v>
      </c>
      <c r="AE314" s="89">
        <v>86.373987197876</v>
      </c>
      <c r="AF314" s="89">
        <v>75.1152610778809</v>
      </c>
      <c r="AG314" s="89">
        <f t="shared" si="54"/>
        <v>76.5582357578712</v>
      </c>
    </row>
    <row r="315" spans="1:33">
      <c r="A315" s="83">
        <v>140000</v>
      </c>
      <c r="B315" s="84" t="s">
        <v>179</v>
      </c>
      <c r="C315" s="84">
        <v>2018</v>
      </c>
      <c r="D315" s="89">
        <v>4283.9099</v>
      </c>
      <c r="E315" s="89">
        <v>668.0275</v>
      </c>
      <c r="F315" s="89">
        <v>358.9892</v>
      </c>
      <c r="G315" s="89">
        <v>671.6478</v>
      </c>
      <c r="H315" s="86">
        <v>59.08</v>
      </c>
      <c r="I315" s="86">
        <v>170.29</v>
      </c>
      <c r="J315" s="89">
        <v>362.6042</v>
      </c>
      <c r="K315" s="89">
        <v>406.01156</v>
      </c>
      <c r="L315" s="86">
        <v>3718</v>
      </c>
      <c r="M315" s="89">
        <f t="shared" si="44"/>
        <v>1.15220814954276</v>
      </c>
      <c r="N315" s="89">
        <v>1.0944018017413</v>
      </c>
      <c r="O315" s="89">
        <f t="shared" si="45"/>
        <v>1.05282004078346</v>
      </c>
      <c r="P315" s="89">
        <f t="shared" si="46"/>
        <v>0.155938737180257</v>
      </c>
      <c r="Q315" s="89">
        <f t="shared" si="47"/>
        <v>0.083799428181251</v>
      </c>
      <c r="R315" s="89">
        <f t="shared" si="48"/>
        <v>0.156783829650572</v>
      </c>
      <c r="S315" s="89">
        <f t="shared" si="49"/>
        <v>0.0137911397249508</v>
      </c>
      <c r="T315" s="89">
        <f t="shared" si="50"/>
        <v>0.0397510694611014</v>
      </c>
      <c r="U315" s="89">
        <f t="shared" si="51"/>
        <v>0.084643283464015</v>
      </c>
      <c r="V315" s="89">
        <f t="shared" si="52"/>
        <v>0.094775933546128</v>
      </c>
      <c r="W315" s="90">
        <v>1.37389618644068</v>
      </c>
      <c r="X315" s="89">
        <v>0.241977834340863</v>
      </c>
      <c r="Y315" s="89">
        <f t="shared" si="53"/>
        <v>71.6343369588809</v>
      </c>
      <c r="Z315" s="89">
        <v>34.1874742507935</v>
      </c>
      <c r="AA315" s="89">
        <v>127.848224639893</v>
      </c>
      <c r="AB315" s="89">
        <v>60.134859085083</v>
      </c>
      <c r="AC315" s="89">
        <v>12.4345016479492</v>
      </c>
      <c r="AD315" s="89">
        <v>66.6859197616577</v>
      </c>
      <c r="AE315" s="89">
        <v>92.9910945892334</v>
      </c>
      <c r="AF315" s="89">
        <v>88.3980846405029</v>
      </c>
      <c r="AG315" s="89">
        <f t="shared" si="54"/>
        <v>70.6966681978218</v>
      </c>
    </row>
    <row r="316" spans="1:33">
      <c r="A316" s="83">
        <v>150000</v>
      </c>
      <c r="B316" s="84" t="s">
        <v>180</v>
      </c>
      <c r="C316" s="84">
        <v>2018</v>
      </c>
      <c r="D316" s="89">
        <v>4831.4587</v>
      </c>
      <c r="E316" s="89">
        <v>576.3281</v>
      </c>
      <c r="F316" s="89">
        <v>315.6153</v>
      </c>
      <c r="G316" s="89">
        <v>707.1955</v>
      </c>
      <c r="H316" s="86">
        <v>26.05</v>
      </c>
      <c r="I316" s="86">
        <v>162.72</v>
      </c>
      <c r="J316" s="89">
        <v>355.9778</v>
      </c>
      <c r="K316" s="89">
        <v>514.28782</v>
      </c>
      <c r="L316" s="86">
        <v>2534</v>
      </c>
      <c r="M316" s="89">
        <f t="shared" si="44"/>
        <v>1.90665299921073</v>
      </c>
      <c r="N316" s="89">
        <v>0.799465572229295</v>
      </c>
      <c r="O316" s="89">
        <f t="shared" si="45"/>
        <v>2.38490945131517</v>
      </c>
      <c r="P316" s="89">
        <f t="shared" si="46"/>
        <v>0.119286562461974</v>
      </c>
      <c r="Q316" s="89">
        <f t="shared" si="47"/>
        <v>0.0653250539014232</v>
      </c>
      <c r="R316" s="89">
        <f t="shared" si="48"/>
        <v>0.146373081901745</v>
      </c>
      <c r="S316" s="89">
        <f t="shared" si="49"/>
        <v>0.00539174638913916</v>
      </c>
      <c r="T316" s="89">
        <f t="shared" si="50"/>
        <v>0.0336792695754597</v>
      </c>
      <c r="U316" s="89">
        <f t="shared" si="51"/>
        <v>0.0736791561521575</v>
      </c>
      <c r="V316" s="89">
        <f t="shared" si="52"/>
        <v>0.106445662052332</v>
      </c>
      <c r="W316" s="90">
        <v>1.37389618644068</v>
      </c>
      <c r="X316" s="89">
        <v>0.241977834340863</v>
      </c>
      <c r="Y316" s="89">
        <f t="shared" si="53"/>
        <v>189.318568163416</v>
      </c>
      <c r="Z316" s="89">
        <v>-4.65645492076874</v>
      </c>
      <c r="AA316" s="89">
        <v>75.1714038848877</v>
      </c>
      <c r="AB316" s="89">
        <v>53.3817529678345</v>
      </c>
      <c r="AC316" s="89">
        <v>-4.48533475399017</v>
      </c>
      <c r="AD316" s="89">
        <v>53.2267808914185</v>
      </c>
      <c r="AE316" s="89">
        <v>102.585105895996</v>
      </c>
      <c r="AF316" s="89">
        <v>86.2976551055908</v>
      </c>
      <c r="AG316" s="89">
        <f t="shared" si="54"/>
        <v>77.541551987986</v>
      </c>
    </row>
    <row r="317" spans="1:33">
      <c r="A317" s="83">
        <v>210000</v>
      </c>
      <c r="B317" s="84" t="s">
        <v>181</v>
      </c>
      <c r="C317" s="84">
        <v>2018</v>
      </c>
      <c r="D317" s="89">
        <v>5337.715</v>
      </c>
      <c r="E317" s="89">
        <v>653.8765</v>
      </c>
      <c r="F317" s="89">
        <v>350.6183</v>
      </c>
      <c r="G317" s="89">
        <v>1463.5736</v>
      </c>
      <c r="H317" s="86">
        <v>75.3</v>
      </c>
      <c r="I317" s="86">
        <v>94.21</v>
      </c>
      <c r="J317" s="89">
        <v>423.0338</v>
      </c>
      <c r="K317" s="89">
        <v>323.00863</v>
      </c>
      <c r="L317" s="86">
        <v>4359</v>
      </c>
      <c r="M317" s="89">
        <f t="shared" si="44"/>
        <v>1.22452741454462</v>
      </c>
      <c r="N317" s="89">
        <v>0.91754018476428</v>
      </c>
      <c r="O317" s="89">
        <f t="shared" si="45"/>
        <v>1.3345763323262</v>
      </c>
      <c r="P317" s="89">
        <f t="shared" si="46"/>
        <v>0.12250120135676</v>
      </c>
      <c r="Q317" s="89">
        <f t="shared" si="47"/>
        <v>0.0656869653025686</v>
      </c>
      <c r="R317" s="89">
        <f t="shared" si="48"/>
        <v>0.274194781849537</v>
      </c>
      <c r="S317" s="89">
        <f t="shared" si="49"/>
        <v>0.0141071600862916</v>
      </c>
      <c r="T317" s="89">
        <f t="shared" si="50"/>
        <v>0.0176498745249606</v>
      </c>
      <c r="U317" s="89">
        <f t="shared" si="51"/>
        <v>0.0792537256110527</v>
      </c>
      <c r="V317" s="89">
        <f t="shared" si="52"/>
        <v>0.0605144017618026</v>
      </c>
      <c r="W317" s="90">
        <v>1.37389618644068</v>
      </c>
      <c r="X317" s="89">
        <v>0.241977834340863</v>
      </c>
      <c r="Y317" s="89">
        <f t="shared" si="53"/>
        <v>96.5262641036313</v>
      </c>
      <c r="Z317" s="89">
        <v>-1.24958470463753</v>
      </c>
      <c r="AA317" s="89">
        <v>76.2033414840698</v>
      </c>
      <c r="AB317" s="89">
        <v>136.295461654663</v>
      </c>
      <c r="AC317" s="89">
        <v>13.0710959434509</v>
      </c>
      <c r="AD317" s="89">
        <v>17.6949965953827</v>
      </c>
      <c r="AE317" s="89">
        <v>97.7071475982666</v>
      </c>
      <c r="AF317" s="89">
        <v>94.5648002624512</v>
      </c>
      <c r="AG317" s="89">
        <f t="shared" si="54"/>
        <v>66.4816665430625</v>
      </c>
    </row>
    <row r="318" spans="1:33">
      <c r="A318" s="83">
        <v>220000</v>
      </c>
      <c r="B318" s="84" t="s">
        <v>182</v>
      </c>
      <c r="C318" s="84">
        <v>2018</v>
      </c>
      <c r="D318" s="89">
        <v>3789.5894</v>
      </c>
      <c r="E318" s="89">
        <v>513.8182</v>
      </c>
      <c r="F318" s="89">
        <v>281.216</v>
      </c>
      <c r="G318" s="89">
        <v>634.098</v>
      </c>
      <c r="H318" s="86">
        <v>41.1</v>
      </c>
      <c r="I318" s="86">
        <v>3.27</v>
      </c>
      <c r="J318" s="89">
        <v>308.8837</v>
      </c>
      <c r="K318" s="89">
        <v>360.2725</v>
      </c>
      <c r="L318" s="86">
        <v>2704</v>
      </c>
      <c r="M318" s="89">
        <f t="shared" si="44"/>
        <v>1.40147536982249</v>
      </c>
      <c r="N318" s="89">
        <v>0.987152659278995</v>
      </c>
      <c r="O318" s="89">
        <f t="shared" si="45"/>
        <v>1.41971493127122</v>
      </c>
      <c r="P318" s="89">
        <f t="shared" si="46"/>
        <v>0.135586773596105</v>
      </c>
      <c r="Q318" s="89">
        <f t="shared" si="47"/>
        <v>0.0742075117689531</v>
      </c>
      <c r="R318" s="89">
        <f t="shared" si="48"/>
        <v>0.167326307171959</v>
      </c>
      <c r="S318" s="89">
        <f t="shared" si="49"/>
        <v>0.0108455021538745</v>
      </c>
      <c r="T318" s="89">
        <f t="shared" si="50"/>
        <v>0.000862890317352059</v>
      </c>
      <c r="U318" s="89">
        <f t="shared" si="51"/>
        <v>0.08150848743666</v>
      </c>
      <c r="V318" s="89">
        <f t="shared" si="52"/>
        <v>0.0950690066844709</v>
      </c>
      <c r="W318" s="90">
        <v>1.37389618644068</v>
      </c>
      <c r="X318" s="89">
        <v>0.241977834340863</v>
      </c>
      <c r="Y318" s="89">
        <f t="shared" si="53"/>
        <v>104.047884261753</v>
      </c>
      <c r="Z318" s="89">
        <v>12.6184892654419</v>
      </c>
      <c r="AA318" s="89">
        <v>100.498361587524</v>
      </c>
      <c r="AB318" s="89">
        <v>66.9734191894531</v>
      </c>
      <c r="AC318" s="89">
        <v>6.5007746219635</v>
      </c>
      <c r="AD318" s="89">
        <v>-19.5161080360413</v>
      </c>
      <c r="AE318" s="89">
        <v>95.7341575622559</v>
      </c>
      <c r="AF318" s="89">
        <v>88.3453369140625</v>
      </c>
      <c r="AG318" s="89">
        <f t="shared" si="54"/>
        <v>61.5808625054649</v>
      </c>
    </row>
    <row r="319" spans="1:33">
      <c r="A319" s="83">
        <v>230000</v>
      </c>
      <c r="B319" s="84" t="s">
        <v>183</v>
      </c>
      <c r="C319" s="84">
        <v>2018</v>
      </c>
      <c r="D319" s="89">
        <v>4676.7503</v>
      </c>
      <c r="E319" s="89">
        <v>544.3838</v>
      </c>
      <c r="F319" s="89">
        <v>300.9978</v>
      </c>
      <c r="G319" s="89">
        <v>1024.0862</v>
      </c>
      <c r="H319" s="86">
        <v>39.52</v>
      </c>
      <c r="I319" s="86">
        <v>154.09</v>
      </c>
      <c r="J319" s="89">
        <v>307.6072</v>
      </c>
      <c r="K319" s="89">
        <v>505.82436</v>
      </c>
      <c r="L319" s="86">
        <v>3773</v>
      </c>
      <c r="M319" s="89">
        <f t="shared" si="44"/>
        <v>1.2395309567983</v>
      </c>
      <c r="N319" s="89">
        <v>0.890531019834755</v>
      </c>
      <c r="O319" s="89">
        <f t="shared" si="45"/>
        <v>1.39190093235417</v>
      </c>
      <c r="P319" s="89">
        <f t="shared" si="46"/>
        <v>0.116402152152532</v>
      </c>
      <c r="Q319" s="89">
        <f t="shared" si="47"/>
        <v>0.0643604598688966</v>
      </c>
      <c r="R319" s="89">
        <f t="shared" si="48"/>
        <v>0.218973888770585</v>
      </c>
      <c r="S319" s="89">
        <f t="shared" si="49"/>
        <v>0.00845031217510159</v>
      </c>
      <c r="T319" s="89">
        <f t="shared" si="50"/>
        <v>0.0329480921827278</v>
      </c>
      <c r="U319" s="89">
        <f t="shared" si="51"/>
        <v>0.0657737061566019</v>
      </c>
      <c r="V319" s="89">
        <f t="shared" si="52"/>
        <v>0.108157230459792</v>
      </c>
      <c r="W319" s="90">
        <v>1.37389618644068</v>
      </c>
      <c r="X319" s="89">
        <v>0.241977834340863</v>
      </c>
      <c r="Y319" s="89">
        <f t="shared" si="53"/>
        <v>101.590639985657</v>
      </c>
      <c r="Z319" s="89">
        <v>-7.71334946155548</v>
      </c>
      <c r="AA319" s="89">
        <v>72.4210119247437</v>
      </c>
      <c r="AB319" s="89">
        <v>100.475492477417</v>
      </c>
      <c r="AC319" s="89">
        <v>1.67587593197823</v>
      </c>
      <c r="AD319" s="89">
        <v>51.6060066223144</v>
      </c>
      <c r="AE319" s="89">
        <v>109.502668380737</v>
      </c>
      <c r="AF319" s="89">
        <v>85.9895992279053</v>
      </c>
      <c r="AG319" s="89">
        <f t="shared" si="54"/>
        <v>64.9492416306448</v>
      </c>
    </row>
    <row r="320" spans="1:33">
      <c r="A320" s="83">
        <v>310000</v>
      </c>
      <c r="B320" s="84" t="s">
        <v>184</v>
      </c>
      <c r="C320" s="84">
        <v>2018</v>
      </c>
      <c r="D320" s="89">
        <v>8351.5376</v>
      </c>
      <c r="E320" s="89">
        <v>917.9868</v>
      </c>
      <c r="F320" s="89">
        <v>470.12</v>
      </c>
      <c r="G320" s="89">
        <v>933.3848</v>
      </c>
      <c r="H320" s="86">
        <v>426.4</v>
      </c>
      <c r="I320" s="86">
        <v>233.4</v>
      </c>
      <c r="J320" s="89">
        <v>367.1551</v>
      </c>
      <c r="K320" s="89">
        <v>901.67649</v>
      </c>
      <c r="L320" s="86">
        <v>2424</v>
      </c>
      <c r="M320" s="89">
        <f t="shared" si="44"/>
        <v>3.44535379537954</v>
      </c>
      <c r="N320" s="89">
        <v>1.11496759305793</v>
      </c>
      <c r="O320" s="89">
        <f t="shared" si="45"/>
        <v>3.09009321601021</v>
      </c>
      <c r="P320" s="89">
        <f t="shared" si="46"/>
        <v>0.109918298158653</v>
      </c>
      <c r="Q320" s="89">
        <f t="shared" si="47"/>
        <v>0.0562914306941515</v>
      </c>
      <c r="R320" s="89">
        <f t="shared" si="48"/>
        <v>0.111762030503221</v>
      </c>
      <c r="S320" s="89">
        <f t="shared" si="49"/>
        <v>0.0510564665361741</v>
      </c>
      <c r="T320" s="89">
        <f t="shared" si="50"/>
        <v>0.0279469495533373</v>
      </c>
      <c r="U320" s="89">
        <f t="shared" si="51"/>
        <v>0.043962575226866</v>
      </c>
      <c r="V320" s="89">
        <f t="shared" si="52"/>
        <v>0.107965327247045</v>
      </c>
      <c r="W320" s="90">
        <v>1.37389618644068</v>
      </c>
      <c r="X320" s="89">
        <v>0.241977834340863</v>
      </c>
      <c r="Y320" s="89">
        <f t="shared" si="53"/>
        <v>251.618447248056</v>
      </c>
      <c r="Z320" s="89">
        <v>-14.5849299430847</v>
      </c>
      <c r="AA320" s="89">
        <v>49.413423538208</v>
      </c>
      <c r="AB320" s="89">
        <v>30.930712223053</v>
      </c>
      <c r="AC320" s="89">
        <v>87.5022125244141</v>
      </c>
      <c r="AD320" s="89">
        <v>40.5201530456543</v>
      </c>
      <c r="AE320" s="89">
        <v>128.588209152222</v>
      </c>
      <c r="AF320" s="89">
        <v>86.0241317749023</v>
      </c>
      <c r="AG320" s="89">
        <f t="shared" si="54"/>
        <v>92.9045053609043</v>
      </c>
    </row>
    <row r="321" spans="1:33">
      <c r="A321" s="83">
        <v>320000</v>
      </c>
      <c r="B321" s="84" t="s">
        <v>185</v>
      </c>
      <c r="C321" s="84">
        <v>2018</v>
      </c>
      <c r="D321" s="89">
        <v>11657.3521</v>
      </c>
      <c r="E321" s="89">
        <v>2055.562</v>
      </c>
      <c r="F321" s="89">
        <v>845.3177</v>
      </c>
      <c r="G321" s="89">
        <v>1316.5467</v>
      </c>
      <c r="H321" s="86">
        <v>507.31</v>
      </c>
      <c r="I321" s="86">
        <v>317.99</v>
      </c>
      <c r="J321" s="89">
        <v>1124.0553</v>
      </c>
      <c r="K321" s="89">
        <v>1052.94672</v>
      </c>
      <c r="L321" s="86">
        <v>8051</v>
      </c>
      <c r="M321" s="89">
        <f t="shared" si="44"/>
        <v>1.44793840516706</v>
      </c>
      <c r="N321" s="89">
        <v>1.21124477263826</v>
      </c>
      <c r="O321" s="89">
        <f t="shared" si="45"/>
        <v>1.19541354305559</v>
      </c>
      <c r="P321" s="89">
        <f t="shared" si="46"/>
        <v>0.176331810377418</v>
      </c>
      <c r="Q321" s="89">
        <f t="shared" si="47"/>
        <v>0.0725136971714185</v>
      </c>
      <c r="R321" s="89">
        <f t="shared" si="48"/>
        <v>0.112937027955088</v>
      </c>
      <c r="S321" s="89">
        <f t="shared" si="49"/>
        <v>0.0435184590504048</v>
      </c>
      <c r="T321" s="89">
        <f t="shared" si="50"/>
        <v>0.0272780642870005</v>
      </c>
      <c r="U321" s="89">
        <f t="shared" si="51"/>
        <v>0.0964245817023919</v>
      </c>
      <c r="V321" s="89">
        <f t="shared" si="52"/>
        <v>0.0903246904586505</v>
      </c>
      <c r="W321" s="90">
        <v>1.37389618644068</v>
      </c>
      <c r="X321" s="89">
        <v>0.241977834340863</v>
      </c>
      <c r="Y321" s="89">
        <f t="shared" si="53"/>
        <v>84.2318447214862</v>
      </c>
      <c r="Z321" s="89">
        <v>55.80002784729</v>
      </c>
      <c r="AA321" s="89">
        <v>95.6687068939209</v>
      </c>
      <c r="AB321" s="89">
        <v>31.6928935050964</v>
      </c>
      <c r="AC321" s="89">
        <v>72.3175621032715</v>
      </c>
      <c r="AD321" s="89">
        <v>39.037458896637</v>
      </c>
      <c r="AE321" s="89">
        <v>82.6820182800293</v>
      </c>
      <c r="AF321" s="89">
        <v>89.1992664337158</v>
      </c>
      <c r="AG321" s="89">
        <f t="shared" si="54"/>
        <v>71.0595990773539</v>
      </c>
    </row>
    <row r="322" spans="1:33">
      <c r="A322" s="83">
        <v>330000</v>
      </c>
      <c r="B322" s="84" t="s">
        <v>186</v>
      </c>
      <c r="C322" s="84">
        <v>2018</v>
      </c>
      <c r="D322" s="89">
        <v>8629.5256</v>
      </c>
      <c r="E322" s="89">
        <v>1572.473</v>
      </c>
      <c r="F322" s="89">
        <v>626.198</v>
      </c>
      <c r="G322" s="89">
        <v>914.9336</v>
      </c>
      <c r="H322" s="86">
        <v>379.66</v>
      </c>
      <c r="I322" s="86">
        <v>194.75</v>
      </c>
      <c r="J322" s="89">
        <v>875.3336</v>
      </c>
      <c r="K322" s="89">
        <v>2624.06375</v>
      </c>
      <c r="L322" s="86">
        <v>5737</v>
      </c>
      <c r="M322" s="89">
        <f t="shared" ref="M322:M373" si="55">D322/L322</f>
        <v>1.50418783336238</v>
      </c>
      <c r="N322" s="89">
        <v>1.16852532212394</v>
      </c>
      <c r="O322" s="89">
        <f t="shared" ref="O322:O373" si="56">M322/N322</f>
        <v>1.28725309146775</v>
      </c>
      <c r="P322" s="89">
        <f t="shared" ref="P322:P373" si="57">E322/D322</f>
        <v>0.182220097939103</v>
      </c>
      <c r="Q322" s="89">
        <f t="shared" ref="Q322:Q373" si="58">F322/D322</f>
        <v>0.0725645914996764</v>
      </c>
      <c r="R322" s="89">
        <f t="shared" ref="R322:R373" si="59">G322/D322</f>
        <v>0.106023626605847</v>
      </c>
      <c r="S322" s="89">
        <f t="shared" ref="S322:S373" si="60">H322/D322</f>
        <v>0.0439954659848277</v>
      </c>
      <c r="T322" s="89">
        <f t="shared" ref="T322:T373" si="61">I322/D322</f>
        <v>0.022567868620727</v>
      </c>
      <c r="U322" s="89">
        <f t="shared" ref="U322:U373" si="62">J322/D322</f>
        <v>0.101434730085278</v>
      </c>
      <c r="V322" s="89">
        <f t="shared" ref="V322:V373" si="63">K322/D322</f>
        <v>0.304079722528432</v>
      </c>
      <c r="W322" s="90">
        <v>1.37389618644068</v>
      </c>
      <c r="X322" s="89">
        <v>0.241977834340863</v>
      </c>
      <c r="Y322" s="89">
        <f t="shared" ref="Y322:Y373" si="64">(O322-X322)/(W322-X322)*100</f>
        <v>92.3454642455259</v>
      </c>
      <c r="Z322" s="89">
        <v>62.0404291152954</v>
      </c>
      <c r="AA322" s="89">
        <v>95.8138275146484</v>
      </c>
      <c r="AB322" s="89">
        <v>27.208399772644</v>
      </c>
      <c r="AC322" s="89">
        <v>73.2784509658813</v>
      </c>
      <c r="AD322" s="89">
        <v>28.5965371131897</v>
      </c>
      <c r="AE322" s="89">
        <v>78.2979583740234</v>
      </c>
      <c r="AF322" s="89">
        <v>50.7256078720093</v>
      </c>
      <c r="AG322" s="89">
        <f t="shared" ref="AG322:AG373" si="65">0.2*Y322+0.15*(Z322+AA322)+0.1*(AB322+AC322+AD322+AE322+AF322)</f>
        <v>67.9579267533715</v>
      </c>
    </row>
    <row r="323" spans="1:33">
      <c r="A323" s="83">
        <v>340000</v>
      </c>
      <c r="B323" s="84" t="s">
        <v>187</v>
      </c>
      <c r="C323" s="84">
        <v>2018</v>
      </c>
      <c r="D323" s="89">
        <v>6572.1484</v>
      </c>
      <c r="E323" s="89">
        <v>1113.2594</v>
      </c>
      <c r="F323" s="89">
        <v>627.0988</v>
      </c>
      <c r="G323" s="89">
        <v>954.6709</v>
      </c>
      <c r="H323" s="86">
        <v>294.81</v>
      </c>
      <c r="I323" s="86">
        <v>209.32</v>
      </c>
      <c r="J323" s="89">
        <v>506.1298</v>
      </c>
      <c r="K323" s="89">
        <v>2468.93144</v>
      </c>
      <c r="L323" s="86">
        <v>6324</v>
      </c>
      <c r="M323" s="89">
        <f t="shared" si="55"/>
        <v>1.03923915243517</v>
      </c>
      <c r="N323" s="89">
        <v>1.23370385524942</v>
      </c>
      <c r="O323" s="89">
        <f t="shared" si="56"/>
        <v>0.842373271359408</v>
      </c>
      <c r="P323" s="89">
        <f t="shared" si="57"/>
        <v>0.169390484244087</v>
      </c>
      <c r="Q323" s="89">
        <f t="shared" si="58"/>
        <v>0.0954176262970568</v>
      </c>
      <c r="R323" s="89">
        <f t="shared" si="59"/>
        <v>0.145260094857262</v>
      </c>
      <c r="S323" s="89">
        <f t="shared" si="60"/>
        <v>0.044857477655252</v>
      </c>
      <c r="T323" s="89">
        <f t="shared" si="61"/>
        <v>0.0318495547057337</v>
      </c>
      <c r="U323" s="89">
        <f t="shared" si="62"/>
        <v>0.0770113164212786</v>
      </c>
      <c r="V323" s="89">
        <f t="shared" si="63"/>
        <v>0.37566580815491</v>
      </c>
      <c r="W323" s="90">
        <v>1.37389618644068</v>
      </c>
      <c r="X323" s="89">
        <v>0.241977834340863</v>
      </c>
      <c r="Y323" s="89">
        <f t="shared" si="64"/>
        <v>53.042291955489</v>
      </c>
      <c r="Z323" s="89">
        <v>48.4436178207397</v>
      </c>
      <c r="AA323" s="89">
        <v>160.975723266602</v>
      </c>
      <c r="AB323" s="89">
        <v>52.659797668457</v>
      </c>
      <c r="AC323" s="89">
        <v>75.0148963928223</v>
      </c>
      <c r="AD323" s="89">
        <v>49.1709184646606</v>
      </c>
      <c r="AE323" s="89">
        <v>99.6693420410156</v>
      </c>
      <c r="AF323" s="89">
        <v>37.8408670425415</v>
      </c>
      <c r="AG323" s="89">
        <f t="shared" si="65"/>
        <v>73.4569417151488</v>
      </c>
    </row>
    <row r="324" spans="1:33">
      <c r="A324" s="83">
        <v>350000</v>
      </c>
      <c r="B324" s="84" t="s">
        <v>188</v>
      </c>
      <c r="C324" s="84">
        <v>2018</v>
      </c>
      <c r="D324" s="89">
        <v>4832.693</v>
      </c>
      <c r="E324" s="89">
        <v>925.0606</v>
      </c>
      <c r="F324" s="89">
        <v>441.6958</v>
      </c>
      <c r="G324" s="89">
        <v>468.1506</v>
      </c>
      <c r="H324" s="86">
        <v>115.25</v>
      </c>
      <c r="I324" s="86">
        <v>124.04</v>
      </c>
      <c r="J324" s="89">
        <v>429.4732</v>
      </c>
      <c r="K324" s="89">
        <v>1949.98944</v>
      </c>
      <c r="L324" s="86">
        <v>3941</v>
      </c>
      <c r="M324" s="89">
        <f t="shared" si="55"/>
        <v>1.22626059375793</v>
      </c>
      <c r="N324" s="89">
        <v>1.22513781384632</v>
      </c>
      <c r="O324" s="89">
        <f t="shared" si="56"/>
        <v>1.00091645192804</v>
      </c>
      <c r="P324" s="89">
        <f t="shared" si="57"/>
        <v>0.191417207755593</v>
      </c>
      <c r="Q324" s="89">
        <f t="shared" si="58"/>
        <v>0.0913974465168799</v>
      </c>
      <c r="R324" s="89">
        <f t="shared" si="59"/>
        <v>0.0968715786415566</v>
      </c>
      <c r="S324" s="89">
        <f t="shared" si="60"/>
        <v>0.0238479870333166</v>
      </c>
      <c r="T324" s="89">
        <f t="shared" si="61"/>
        <v>0.0256668486907817</v>
      </c>
      <c r="U324" s="89">
        <f t="shared" si="62"/>
        <v>0.0888682976551583</v>
      </c>
      <c r="V324" s="89">
        <f t="shared" si="63"/>
        <v>0.403499547767673</v>
      </c>
      <c r="W324" s="90">
        <v>1.37389618644068</v>
      </c>
      <c r="X324" s="89">
        <v>0.241977834340863</v>
      </c>
      <c r="Y324" s="89">
        <f t="shared" si="64"/>
        <v>67.0488835329217</v>
      </c>
      <c r="Z324" s="89">
        <v>71.7875146865845</v>
      </c>
      <c r="AA324" s="89">
        <v>149.512796401978</v>
      </c>
      <c r="AB324" s="89">
        <v>21.271767616272</v>
      </c>
      <c r="AC324" s="89">
        <v>32.6931309700012</v>
      </c>
      <c r="AD324" s="89">
        <v>35.4659342765808</v>
      </c>
      <c r="AE324" s="89">
        <v>89.2940521240234</v>
      </c>
      <c r="AF324" s="89">
        <v>32.8310871124268</v>
      </c>
      <c r="AG324" s="89">
        <f t="shared" si="65"/>
        <v>67.7604205797991</v>
      </c>
    </row>
    <row r="325" spans="1:33">
      <c r="A325" s="83">
        <v>360000</v>
      </c>
      <c r="B325" s="84" t="s">
        <v>189</v>
      </c>
      <c r="C325" s="84">
        <v>2018</v>
      </c>
      <c r="D325" s="89">
        <v>5667.5207</v>
      </c>
      <c r="E325" s="89">
        <v>1054.409</v>
      </c>
      <c r="F325" s="89">
        <v>585.472</v>
      </c>
      <c r="G325" s="89">
        <v>761.0648</v>
      </c>
      <c r="H325" s="86">
        <v>146.99</v>
      </c>
      <c r="I325" s="86">
        <v>163.43</v>
      </c>
      <c r="J325" s="89">
        <v>525.2659</v>
      </c>
      <c r="K325" s="89">
        <v>940.63661</v>
      </c>
      <c r="L325" s="86">
        <v>4648</v>
      </c>
      <c r="M325" s="89">
        <f t="shared" si="55"/>
        <v>1.21934610585198</v>
      </c>
      <c r="N325" s="89">
        <v>1.15312751294236</v>
      </c>
      <c r="O325" s="89">
        <f t="shared" si="56"/>
        <v>1.05742521288097</v>
      </c>
      <c r="P325" s="89">
        <f t="shared" si="57"/>
        <v>0.186044137430323</v>
      </c>
      <c r="Q325" s="89">
        <f t="shared" si="58"/>
        <v>0.103303019254963</v>
      </c>
      <c r="R325" s="89">
        <f t="shared" si="59"/>
        <v>0.134285314564444</v>
      </c>
      <c r="S325" s="89">
        <f t="shared" si="60"/>
        <v>0.0259355029792833</v>
      </c>
      <c r="T325" s="89">
        <f t="shared" si="61"/>
        <v>0.0288362422743335</v>
      </c>
      <c r="U325" s="89">
        <f t="shared" si="62"/>
        <v>0.0926800143844203</v>
      </c>
      <c r="V325" s="89">
        <f t="shared" si="63"/>
        <v>0.165969682298646</v>
      </c>
      <c r="W325" s="90">
        <v>1.37389618644068</v>
      </c>
      <c r="X325" s="89">
        <v>0.241977834340863</v>
      </c>
      <c r="Y325" s="89">
        <f t="shared" si="64"/>
        <v>72.0411836266613</v>
      </c>
      <c r="Z325" s="89">
        <v>66.0931396484375</v>
      </c>
      <c r="AA325" s="89">
        <v>183.459701538086</v>
      </c>
      <c r="AB325" s="89">
        <v>45.5408191680908</v>
      </c>
      <c r="AC325" s="89">
        <v>36.8982481956482</v>
      </c>
      <c r="AD325" s="89">
        <v>42.4914169311523</v>
      </c>
      <c r="AE325" s="89">
        <v>85.9586524963379</v>
      </c>
      <c r="AF325" s="89">
        <v>75.583963394165</v>
      </c>
      <c r="AG325" s="89">
        <f t="shared" si="65"/>
        <v>80.4884729218502</v>
      </c>
    </row>
    <row r="326" spans="1:33">
      <c r="A326" s="83">
        <v>370000</v>
      </c>
      <c r="B326" s="84" t="s">
        <v>190</v>
      </c>
      <c r="C326" s="84">
        <v>2018</v>
      </c>
      <c r="D326" s="89">
        <v>10100.9606</v>
      </c>
      <c r="E326" s="89">
        <v>2006.5026</v>
      </c>
      <c r="F326" s="89">
        <v>885.1487</v>
      </c>
      <c r="G326" s="89">
        <v>1253.9881</v>
      </c>
      <c r="H326" s="86">
        <v>232.74</v>
      </c>
      <c r="I326" s="86">
        <v>287.2</v>
      </c>
      <c r="J326" s="89">
        <v>943.349</v>
      </c>
      <c r="K326" s="89">
        <v>1280.01708</v>
      </c>
      <c r="L326" s="86">
        <v>10047</v>
      </c>
      <c r="M326" s="89">
        <f t="shared" si="55"/>
        <v>1.00537081715935</v>
      </c>
      <c r="N326" s="89">
        <v>1.01843826763281</v>
      </c>
      <c r="O326" s="89">
        <f t="shared" si="56"/>
        <v>0.987169128567967</v>
      </c>
      <c r="P326" s="89">
        <f t="shared" si="57"/>
        <v>0.198644730878368</v>
      </c>
      <c r="Q326" s="89">
        <f t="shared" si="58"/>
        <v>0.0876301507403167</v>
      </c>
      <c r="R326" s="89">
        <f t="shared" si="59"/>
        <v>0.124145430287096</v>
      </c>
      <c r="S326" s="89">
        <f t="shared" si="60"/>
        <v>0.0230413729165521</v>
      </c>
      <c r="T326" s="89">
        <f t="shared" si="61"/>
        <v>0.0284329393384625</v>
      </c>
      <c r="U326" s="89">
        <f t="shared" si="62"/>
        <v>0.0933920086768777</v>
      </c>
      <c r="V326" s="89">
        <f t="shared" si="63"/>
        <v>0.126722311935362</v>
      </c>
      <c r="W326" s="90">
        <v>1.37389618644068</v>
      </c>
      <c r="X326" s="89">
        <v>0.241977834340863</v>
      </c>
      <c r="Y326" s="89">
        <f t="shared" si="64"/>
        <v>65.8343680747558</v>
      </c>
      <c r="Z326" s="89">
        <v>79.4472360610962</v>
      </c>
      <c r="AA326" s="89">
        <v>138.770942687988</v>
      </c>
      <c r="AB326" s="89">
        <v>38.9634132385254</v>
      </c>
      <c r="AC326" s="89">
        <v>31.0682797431946</v>
      </c>
      <c r="AD326" s="89">
        <v>41.5974283218384</v>
      </c>
      <c r="AE326" s="89">
        <v>85.335636138916</v>
      </c>
      <c r="AF326" s="89">
        <v>82.6480770111084</v>
      </c>
      <c r="AG326" s="89">
        <f t="shared" si="65"/>
        <v>73.8608838726721</v>
      </c>
    </row>
    <row r="327" spans="1:33">
      <c r="A327" s="83">
        <v>410000</v>
      </c>
      <c r="B327" s="84" t="s">
        <v>191</v>
      </c>
      <c r="C327" s="84">
        <v>2018</v>
      </c>
      <c r="D327" s="89">
        <v>9217.7286</v>
      </c>
      <c r="E327" s="89">
        <v>1664.667</v>
      </c>
      <c r="F327" s="89">
        <v>928.9503</v>
      </c>
      <c r="G327" s="89">
        <v>1298.4499</v>
      </c>
      <c r="H327" s="86">
        <v>155.67</v>
      </c>
      <c r="I327" s="86">
        <v>358.7</v>
      </c>
      <c r="J327" s="89">
        <v>972.5492</v>
      </c>
      <c r="K327" s="89">
        <v>2307.00236</v>
      </c>
      <c r="L327" s="86">
        <v>9605</v>
      </c>
      <c r="M327" s="89">
        <f t="shared" si="55"/>
        <v>0.959680229047371</v>
      </c>
      <c r="N327" s="89">
        <v>1.07643041883716</v>
      </c>
      <c r="O327" s="89">
        <f t="shared" si="56"/>
        <v>0.891539492245201</v>
      </c>
      <c r="P327" s="89">
        <f t="shared" si="57"/>
        <v>0.180594056544472</v>
      </c>
      <c r="Q327" s="89">
        <f t="shared" si="58"/>
        <v>0.100778656034633</v>
      </c>
      <c r="R327" s="89">
        <f t="shared" si="59"/>
        <v>0.140864409915475</v>
      </c>
      <c r="S327" s="89">
        <f t="shared" si="60"/>
        <v>0.0168881084218513</v>
      </c>
      <c r="T327" s="89">
        <f t="shared" si="61"/>
        <v>0.0389141420371175</v>
      </c>
      <c r="U327" s="89">
        <f t="shared" si="62"/>
        <v>0.105508552291288</v>
      </c>
      <c r="V327" s="89">
        <f t="shared" si="63"/>
        <v>0.250278833334277</v>
      </c>
      <c r="W327" s="90">
        <v>1.37389618644068</v>
      </c>
      <c r="X327" s="89">
        <v>0.241977834340863</v>
      </c>
      <c r="Y327" s="89">
        <f t="shared" si="64"/>
        <v>57.3859109801815</v>
      </c>
      <c r="Z327" s="89">
        <v>60.3171539306641</v>
      </c>
      <c r="AA327" s="89">
        <v>176.261863708496</v>
      </c>
      <c r="AB327" s="89">
        <v>49.8084592819214</v>
      </c>
      <c r="AC327" s="89">
        <v>18.6730706691742</v>
      </c>
      <c r="AD327" s="89">
        <v>64.8307323455811</v>
      </c>
      <c r="AE327" s="89">
        <v>74.7332143783569</v>
      </c>
      <c r="AF327" s="89">
        <v>60.4092025756836</v>
      </c>
      <c r="AG327" s="89">
        <f t="shared" si="65"/>
        <v>73.809502766982</v>
      </c>
    </row>
    <row r="328" spans="1:33">
      <c r="A328" s="83">
        <v>420000</v>
      </c>
      <c r="B328" s="84" t="s">
        <v>192</v>
      </c>
      <c r="C328" s="84">
        <v>2018</v>
      </c>
      <c r="D328" s="89">
        <v>7258.2663</v>
      </c>
      <c r="E328" s="89">
        <v>1065.6373</v>
      </c>
      <c r="F328" s="89">
        <v>575.737</v>
      </c>
      <c r="G328" s="89">
        <v>1172.0044</v>
      </c>
      <c r="H328" s="86">
        <v>268.49</v>
      </c>
      <c r="I328" s="86">
        <v>211.3</v>
      </c>
      <c r="J328" s="89">
        <v>739.2079</v>
      </c>
      <c r="K328" s="89">
        <v>2264.74044</v>
      </c>
      <c r="L328" s="86">
        <v>5917</v>
      </c>
      <c r="M328" s="89">
        <f t="shared" si="55"/>
        <v>1.22668012506338</v>
      </c>
      <c r="N328" s="89">
        <v>1.27432375191402</v>
      </c>
      <c r="O328" s="89">
        <f t="shared" si="56"/>
        <v>0.962612619611709</v>
      </c>
      <c r="P328" s="89">
        <f t="shared" si="57"/>
        <v>0.146817057401159</v>
      </c>
      <c r="Q328" s="89">
        <f t="shared" si="58"/>
        <v>0.0793215591993366</v>
      </c>
      <c r="R328" s="89">
        <f t="shared" si="59"/>
        <v>0.161471672649983</v>
      </c>
      <c r="S328" s="89">
        <f t="shared" si="60"/>
        <v>0.0369909271584593</v>
      </c>
      <c r="T328" s="89">
        <f t="shared" si="61"/>
        <v>0.0291116351021731</v>
      </c>
      <c r="U328" s="89">
        <f t="shared" si="62"/>
        <v>0.101843590390173</v>
      </c>
      <c r="V328" s="89">
        <f t="shared" si="63"/>
        <v>0.312022230432631</v>
      </c>
      <c r="W328" s="90">
        <v>1.37389618644068</v>
      </c>
      <c r="X328" s="89">
        <v>0.241977834340863</v>
      </c>
      <c r="Y328" s="89">
        <f t="shared" si="64"/>
        <v>63.6649086865673</v>
      </c>
      <c r="Z328" s="89">
        <v>24.5203304290771</v>
      </c>
      <c r="AA328" s="89">
        <v>115.080270767212</v>
      </c>
      <c r="AB328" s="89">
        <v>63.1757116317749</v>
      </c>
      <c r="AC328" s="89">
        <v>59.1684246063232</v>
      </c>
      <c r="AD328" s="89">
        <v>43.1018686294556</v>
      </c>
      <c r="AE328" s="89">
        <v>77.9401874542236</v>
      </c>
      <c r="AF328" s="89">
        <v>49.2960405349731</v>
      </c>
      <c r="AG328" s="89">
        <f t="shared" si="65"/>
        <v>62.9412952024319</v>
      </c>
    </row>
    <row r="329" spans="1:33">
      <c r="A329" s="83">
        <v>430000</v>
      </c>
      <c r="B329" s="84" t="s">
        <v>193</v>
      </c>
      <c r="C329" s="84">
        <v>2018</v>
      </c>
      <c r="D329" s="89">
        <v>7479.6148</v>
      </c>
      <c r="E329" s="89">
        <v>1186.7228</v>
      </c>
      <c r="F329" s="89">
        <v>627.0986</v>
      </c>
      <c r="G329" s="89">
        <v>1095.5709</v>
      </c>
      <c r="H329" s="86">
        <v>129.94</v>
      </c>
      <c r="I329" s="86">
        <v>190.89</v>
      </c>
      <c r="J329" s="89">
        <v>797.2979</v>
      </c>
      <c r="K329" s="89">
        <v>1253.9026</v>
      </c>
      <c r="L329" s="86">
        <v>6899</v>
      </c>
      <c r="M329" s="89">
        <f t="shared" si="55"/>
        <v>1.08415926945934</v>
      </c>
      <c r="N329" s="89">
        <v>1.17163440433715</v>
      </c>
      <c r="O329" s="89">
        <f t="shared" si="56"/>
        <v>0.925339223093831</v>
      </c>
      <c r="P329" s="89">
        <f t="shared" si="57"/>
        <v>0.158660951363431</v>
      </c>
      <c r="Q329" s="89">
        <f t="shared" si="58"/>
        <v>0.0838410288187568</v>
      </c>
      <c r="R329" s="89">
        <f t="shared" si="59"/>
        <v>0.146474240892726</v>
      </c>
      <c r="S329" s="89">
        <f t="shared" si="60"/>
        <v>0.0173725523940083</v>
      </c>
      <c r="T329" s="89">
        <f t="shared" si="61"/>
        <v>0.0255213677581364</v>
      </c>
      <c r="U329" s="89">
        <f t="shared" si="62"/>
        <v>0.106596117757294</v>
      </c>
      <c r="V329" s="89">
        <f t="shared" si="63"/>
        <v>0.167642670582448</v>
      </c>
      <c r="W329" s="90">
        <v>1.37389618644068</v>
      </c>
      <c r="X329" s="89">
        <v>0.241977834340863</v>
      </c>
      <c r="Y329" s="89">
        <f t="shared" si="64"/>
        <v>60.3719683036561</v>
      </c>
      <c r="Z329" s="89">
        <v>37.0724749565125</v>
      </c>
      <c r="AA329" s="89">
        <v>127.966842651367</v>
      </c>
      <c r="AB329" s="89">
        <v>53.4473705291748</v>
      </c>
      <c r="AC329" s="89">
        <v>19.6489405632019</v>
      </c>
      <c r="AD329" s="89">
        <v>35.1434516906738</v>
      </c>
      <c r="AE329" s="89">
        <v>73.7815523147583</v>
      </c>
      <c r="AF329" s="89">
        <v>75.2828407287598</v>
      </c>
      <c r="AG329" s="89">
        <f t="shared" si="65"/>
        <v>62.56070688457</v>
      </c>
    </row>
    <row r="330" spans="1:33">
      <c r="A330" s="83">
        <v>440000</v>
      </c>
      <c r="B330" s="84" t="s">
        <v>194</v>
      </c>
      <c r="C330" s="84">
        <v>2018</v>
      </c>
      <c r="D330" s="89">
        <v>15729.2571</v>
      </c>
      <c r="E330" s="89">
        <v>2792.8969</v>
      </c>
      <c r="F330" s="89">
        <v>1407.5069</v>
      </c>
      <c r="G330" s="89">
        <v>1508.0232</v>
      </c>
      <c r="H330" s="86">
        <v>1025.96</v>
      </c>
      <c r="I330" s="86">
        <v>567.85</v>
      </c>
      <c r="J330" s="89">
        <v>1556.292</v>
      </c>
      <c r="K330" s="89">
        <v>2903.9166</v>
      </c>
      <c r="L330" s="86">
        <v>11346</v>
      </c>
      <c r="M330" s="89">
        <f t="shared" si="55"/>
        <v>1.38632620306716</v>
      </c>
      <c r="N330" s="89">
        <v>1.15545036932838</v>
      </c>
      <c r="O330" s="89">
        <f t="shared" si="56"/>
        <v>1.19981458301232</v>
      </c>
      <c r="P330" s="89">
        <f t="shared" si="57"/>
        <v>0.177560636350715</v>
      </c>
      <c r="Q330" s="89">
        <f t="shared" si="58"/>
        <v>0.0894833679080749</v>
      </c>
      <c r="R330" s="89">
        <f t="shared" si="59"/>
        <v>0.0958737714319642</v>
      </c>
      <c r="S330" s="89">
        <f t="shared" si="60"/>
        <v>0.0652262210145958</v>
      </c>
      <c r="T330" s="89">
        <f t="shared" si="61"/>
        <v>0.0361015142921149</v>
      </c>
      <c r="U330" s="89">
        <f t="shared" si="62"/>
        <v>0.0989424986892738</v>
      </c>
      <c r="V330" s="89">
        <f t="shared" si="63"/>
        <v>0.184618801863185</v>
      </c>
      <c r="W330" s="90">
        <v>1.37389618644068</v>
      </c>
      <c r="X330" s="89">
        <v>0.241977834340863</v>
      </c>
      <c r="Y330" s="89">
        <f t="shared" si="64"/>
        <v>84.6206572138862</v>
      </c>
      <c r="Z330" s="89">
        <v>57.1023368835449</v>
      </c>
      <c r="AA330" s="89">
        <v>144.055099487305</v>
      </c>
      <c r="AB330" s="89">
        <v>20.6245231628418</v>
      </c>
      <c r="AC330" s="89">
        <v>116.045932769775</v>
      </c>
      <c r="AD330" s="89">
        <v>58.5960817337036</v>
      </c>
      <c r="AE330" s="89">
        <v>80.4787540435791</v>
      </c>
      <c r="AF330" s="89">
        <v>72.22731590271</v>
      </c>
      <c r="AG330" s="89">
        <f t="shared" si="65"/>
        <v>81.8950076596657</v>
      </c>
    </row>
    <row r="331" spans="1:33">
      <c r="A331" s="83">
        <v>450000</v>
      </c>
      <c r="B331" s="84" t="s">
        <v>195</v>
      </c>
      <c r="C331" s="84">
        <v>2018</v>
      </c>
      <c r="D331" s="89">
        <v>5310.741</v>
      </c>
      <c r="E331" s="89">
        <v>933.2207</v>
      </c>
      <c r="F331" s="89">
        <v>546.5216</v>
      </c>
      <c r="G331" s="89">
        <v>769.7002</v>
      </c>
      <c r="H331" s="86">
        <v>63.34</v>
      </c>
      <c r="I331" s="86">
        <v>79.9</v>
      </c>
      <c r="J331" s="89">
        <v>527.2465</v>
      </c>
      <c r="K331" s="89">
        <v>1825.54036</v>
      </c>
      <c r="L331" s="86">
        <v>4926</v>
      </c>
      <c r="M331" s="89">
        <f t="shared" si="55"/>
        <v>1.07810414129111</v>
      </c>
      <c r="N331" s="89">
        <v>1.12397534029322</v>
      </c>
      <c r="O331" s="89">
        <f t="shared" si="56"/>
        <v>0.959188429356337</v>
      </c>
      <c r="P331" s="89">
        <f t="shared" si="57"/>
        <v>0.175723255944886</v>
      </c>
      <c r="Q331" s="89">
        <f t="shared" si="58"/>
        <v>0.102908727802768</v>
      </c>
      <c r="R331" s="89">
        <f t="shared" si="59"/>
        <v>0.144932731609393</v>
      </c>
      <c r="S331" s="89">
        <f t="shared" si="60"/>
        <v>0.0119267725539619</v>
      </c>
      <c r="T331" s="89">
        <f t="shared" si="61"/>
        <v>0.0150449814818685</v>
      </c>
      <c r="U331" s="89">
        <f t="shared" si="62"/>
        <v>0.0992792719509387</v>
      </c>
      <c r="V331" s="89">
        <f t="shared" si="63"/>
        <v>0.343744942560746</v>
      </c>
      <c r="W331" s="90">
        <v>1.37389618644068</v>
      </c>
      <c r="X331" s="89">
        <v>0.241977834340863</v>
      </c>
      <c r="Y331" s="89">
        <f t="shared" si="64"/>
        <v>63.362396561994</v>
      </c>
      <c r="Z331" s="89">
        <v>55.1550817489624</v>
      </c>
      <c r="AA331" s="89">
        <v>182.335433959961</v>
      </c>
      <c r="AB331" s="89">
        <v>52.4474477767944</v>
      </c>
      <c r="AC331" s="89">
        <v>8.67889821529388</v>
      </c>
      <c r="AD331" s="89">
        <v>11.9208240509033</v>
      </c>
      <c r="AE331" s="89">
        <v>80.1840591430664</v>
      </c>
      <c r="AF331" s="89">
        <v>43.5862874984741</v>
      </c>
      <c r="AG331" s="89">
        <f t="shared" si="65"/>
        <v>67.9778083371905</v>
      </c>
    </row>
    <row r="332" spans="1:33">
      <c r="A332" s="83">
        <v>460000</v>
      </c>
      <c r="B332" s="84" t="s">
        <v>196</v>
      </c>
      <c r="C332" s="84">
        <v>2018</v>
      </c>
      <c r="D332" s="89">
        <v>1691.3027</v>
      </c>
      <c r="E332" s="89">
        <v>248.9762</v>
      </c>
      <c r="F332" s="89">
        <v>144.4642</v>
      </c>
      <c r="G332" s="89">
        <v>208.8697</v>
      </c>
      <c r="H332" s="86">
        <v>15.04</v>
      </c>
      <c r="I332" s="86">
        <v>3.99</v>
      </c>
      <c r="J332" s="89">
        <v>139.4899</v>
      </c>
      <c r="K332" s="89">
        <v>387.54768</v>
      </c>
      <c r="L332" s="86">
        <v>934</v>
      </c>
      <c r="M332" s="89">
        <f t="shared" si="55"/>
        <v>1.81081659528908</v>
      </c>
      <c r="N332" s="89">
        <v>1.29800709241071</v>
      </c>
      <c r="O332" s="89">
        <f t="shared" si="56"/>
        <v>1.39507449988271</v>
      </c>
      <c r="P332" s="89">
        <f t="shared" si="57"/>
        <v>0.14720972183158</v>
      </c>
      <c r="Q332" s="89">
        <f t="shared" si="58"/>
        <v>0.0854159341198947</v>
      </c>
      <c r="R332" s="89">
        <f t="shared" si="59"/>
        <v>0.123496343972016</v>
      </c>
      <c r="S332" s="89">
        <f t="shared" si="60"/>
        <v>0.00889255365109983</v>
      </c>
      <c r="T332" s="89">
        <f t="shared" si="61"/>
        <v>0.00235912826249257</v>
      </c>
      <c r="U332" s="89">
        <f t="shared" si="62"/>
        <v>0.0824748284266323</v>
      </c>
      <c r="V332" s="89">
        <f t="shared" si="63"/>
        <v>0.229141525050483</v>
      </c>
      <c r="W332" s="90">
        <v>1.37389618644068</v>
      </c>
      <c r="X332" s="89">
        <v>0.241977834340863</v>
      </c>
      <c r="Y332" s="89">
        <f t="shared" si="64"/>
        <v>101.871010696376</v>
      </c>
      <c r="Z332" s="89">
        <v>24.9364757537842</v>
      </c>
      <c r="AA332" s="89">
        <v>132.457437515259</v>
      </c>
      <c r="AB332" s="89">
        <v>38.5423707962036</v>
      </c>
      <c r="AC332" s="89">
        <v>2.56673216819763</v>
      </c>
      <c r="AD332" s="89">
        <v>-16.1994516849518</v>
      </c>
      <c r="AE332" s="89">
        <v>94.8885726928711</v>
      </c>
      <c r="AF332" s="89">
        <v>64.213695526123</v>
      </c>
      <c r="AG332" s="89">
        <f t="shared" si="65"/>
        <v>62.384481079476</v>
      </c>
    </row>
    <row r="333" spans="1:33">
      <c r="A333" s="83">
        <v>500000</v>
      </c>
      <c r="B333" s="84" t="s">
        <v>197</v>
      </c>
      <c r="C333" s="84">
        <v>2018</v>
      </c>
      <c r="D333" s="89">
        <v>4540.9487</v>
      </c>
      <c r="E333" s="89">
        <v>680.9942</v>
      </c>
      <c r="F333" s="89">
        <v>372.7896</v>
      </c>
      <c r="G333" s="89">
        <v>772.1287</v>
      </c>
      <c r="H333" s="86">
        <v>68.63</v>
      </c>
      <c r="I333" s="86">
        <v>167.37</v>
      </c>
      <c r="J333" s="89">
        <v>322.022</v>
      </c>
      <c r="K333" s="89">
        <v>825.63696</v>
      </c>
      <c r="L333" s="86">
        <v>3102</v>
      </c>
      <c r="M333" s="89">
        <f t="shared" si="55"/>
        <v>1.463877724049</v>
      </c>
      <c r="N333" s="89">
        <v>1.11423460842974</v>
      </c>
      <c r="O333" s="89">
        <f t="shared" si="56"/>
        <v>1.31379667529086</v>
      </c>
      <c r="P333" s="89">
        <f t="shared" si="57"/>
        <v>0.14996738456878</v>
      </c>
      <c r="Q333" s="89">
        <f t="shared" si="58"/>
        <v>0.0820950917150859</v>
      </c>
      <c r="R333" s="89">
        <f t="shared" si="59"/>
        <v>0.17003686916789</v>
      </c>
      <c r="S333" s="89">
        <f t="shared" si="60"/>
        <v>0.0151135818821296</v>
      </c>
      <c r="T333" s="89">
        <f t="shared" si="61"/>
        <v>0.0368579367566958</v>
      </c>
      <c r="U333" s="89">
        <f t="shared" si="62"/>
        <v>0.0709151371826773</v>
      </c>
      <c r="V333" s="89">
        <f t="shared" si="63"/>
        <v>0.181820367184505</v>
      </c>
      <c r="W333" s="90">
        <v>1.37389618644068</v>
      </c>
      <c r="X333" s="89">
        <v>0.241977834340863</v>
      </c>
      <c r="Y333" s="89">
        <f t="shared" si="64"/>
        <v>94.6904729445959</v>
      </c>
      <c r="Z333" s="89">
        <v>27.8590416908264</v>
      </c>
      <c r="AA333" s="89">
        <v>122.988576889038</v>
      </c>
      <c r="AB333" s="89">
        <v>68.7316703796387</v>
      </c>
      <c r="AC333" s="89">
        <v>15.0984442234039</v>
      </c>
      <c r="AD333" s="89">
        <v>60.2728176116943</v>
      </c>
      <c r="AE333" s="89">
        <v>105.003719329834</v>
      </c>
      <c r="AF333" s="89">
        <v>72.7310037612915</v>
      </c>
      <c r="AG333" s="89">
        <f t="shared" si="65"/>
        <v>73.7490029064851</v>
      </c>
    </row>
    <row r="334" spans="1:33">
      <c r="A334" s="83">
        <v>510000</v>
      </c>
      <c r="B334" s="84" t="s">
        <v>198</v>
      </c>
      <c r="C334" s="84">
        <v>2018</v>
      </c>
      <c r="D334" s="89">
        <v>9707.5048</v>
      </c>
      <c r="E334" s="89">
        <v>1461.7756</v>
      </c>
      <c r="F334" s="89">
        <v>880.8866</v>
      </c>
      <c r="G334" s="89">
        <v>1644.1671</v>
      </c>
      <c r="H334" s="86">
        <v>147.91</v>
      </c>
      <c r="I334" s="86">
        <v>226.9</v>
      </c>
      <c r="J334" s="89">
        <v>897.0009</v>
      </c>
      <c r="K334" s="89">
        <v>2299.4489</v>
      </c>
      <c r="L334" s="86">
        <v>8341</v>
      </c>
      <c r="M334" s="89">
        <f t="shared" si="55"/>
        <v>1.16382985253567</v>
      </c>
      <c r="N334" s="89">
        <v>1.16712916586747</v>
      </c>
      <c r="O334" s="89">
        <f t="shared" si="56"/>
        <v>0.99717313779118</v>
      </c>
      <c r="P334" s="89">
        <f t="shared" si="57"/>
        <v>0.150582011558727</v>
      </c>
      <c r="Q334" s="89">
        <f t="shared" si="58"/>
        <v>0.0907428446494304</v>
      </c>
      <c r="R334" s="89">
        <f t="shared" si="59"/>
        <v>0.169370722330212</v>
      </c>
      <c r="S334" s="89">
        <f t="shared" si="60"/>
        <v>0.0152366651417983</v>
      </c>
      <c r="T334" s="89">
        <f t="shared" si="61"/>
        <v>0.0233736685868031</v>
      </c>
      <c r="U334" s="89">
        <f t="shared" si="62"/>
        <v>0.0924028283766597</v>
      </c>
      <c r="V334" s="89">
        <f t="shared" si="63"/>
        <v>0.23687332093825</v>
      </c>
      <c r="W334" s="90">
        <v>1.37389618644068</v>
      </c>
      <c r="X334" s="89">
        <v>0.241977834340863</v>
      </c>
      <c r="Y334" s="89">
        <f t="shared" si="64"/>
        <v>66.7181782192467</v>
      </c>
      <c r="Z334" s="89">
        <v>28.510422706604</v>
      </c>
      <c r="AA334" s="89">
        <v>147.64630317688</v>
      </c>
      <c r="AB334" s="89">
        <v>68.299560546875</v>
      </c>
      <c r="AC334" s="89">
        <v>15.3463840484619</v>
      </c>
      <c r="AD334" s="89">
        <v>30.3827238082886</v>
      </c>
      <c r="AE334" s="89">
        <v>86.2012004852295</v>
      </c>
      <c r="AF334" s="89">
        <v>62.8220510482788</v>
      </c>
      <c r="AG334" s="89">
        <f t="shared" si="65"/>
        <v>66.0723365200853</v>
      </c>
    </row>
    <row r="335" spans="1:33">
      <c r="A335" s="83">
        <v>520000</v>
      </c>
      <c r="B335" s="84" t="s">
        <v>199</v>
      </c>
      <c r="C335" s="84">
        <v>2018</v>
      </c>
      <c r="D335" s="89">
        <v>5029.6774</v>
      </c>
      <c r="E335" s="89">
        <v>985.9471</v>
      </c>
      <c r="F335" s="89">
        <v>481.798</v>
      </c>
      <c r="G335" s="89">
        <v>537.7103</v>
      </c>
      <c r="H335" s="86">
        <v>102.88</v>
      </c>
      <c r="I335" s="86">
        <v>134.38</v>
      </c>
      <c r="J335" s="89">
        <v>496.4733</v>
      </c>
      <c r="K335" s="89">
        <v>1100.42322</v>
      </c>
      <c r="L335" s="86">
        <v>3600</v>
      </c>
      <c r="M335" s="89">
        <f t="shared" si="55"/>
        <v>1.39713261111111</v>
      </c>
      <c r="N335" s="89">
        <v>1.38143892885251</v>
      </c>
      <c r="O335" s="89">
        <f t="shared" si="56"/>
        <v>1.01136038802065</v>
      </c>
      <c r="P335" s="89">
        <f t="shared" si="57"/>
        <v>0.196025912119135</v>
      </c>
      <c r="Q335" s="89">
        <f t="shared" si="58"/>
        <v>0.0957910342321358</v>
      </c>
      <c r="R335" s="89">
        <f t="shared" si="59"/>
        <v>0.10690751259713</v>
      </c>
      <c r="S335" s="89">
        <f t="shared" si="60"/>
        <v>0.0204545921772239</v>
      </c>
      <c r="T335" s="89">
        <f t="shared" si="61"/>
        <v>0.0267174192921399</v>
      </c>
      <c r="U335" s="89">
        <f t="shared" si="62"/>
        <v>0.0987087760340256</v>
      </c>
      <c r="V335" s="89">
        <f t="shared" si="63"/>
        <v>0.218786043812671</v>
      </c>
      <c r="W335" s="90">
        <v>1.37389618644068</v>
      </c>
      <c r="X335" s="89">
        <v>0.241977834340863</v>
      </c>
      <c r="Y335" s="89">
        <f t="shared" si="64"/>
        <v>67.9715592783272</v>
      </c>
      <c r="Z335" s="89">
        <v>76.6718149185181</v>
      </c>
      <c r="AA335" s="89">
        <v>162.04044342041</v>
      </c>
      <c r="AB335" s="89">
        <v>27.7817463874817</v>
      </c>
      <c r="AC335" s="89">
        <v>25.8574366569519</v>
      </c>
      <c r="AD335" s="89">
        <v>37.7946972846985</v>
      </c>
      <c r="AE335" s="89">
        <v>80.6832695007324</v>
      </c>
      <c r="AF335" s="89">
        <v>66.0775709152222</v>
      </c>
      <c r="AG335" s="89">
        <f t="shared" si="65"/>
        <v>73.2206226810133</v>
      </c>
    </row>
    <row r="336" spans="1:33">
      <c r="A336" s="83">
        <v>530000</v>
      </c>
      <c r="B336" s="84" t="s">
        <v>200</v>
      </c>
      <c r="C336" s="84">
        <v>2018</v>
      </c>
      <c r="D336" s="89">
        <v>6075.0283</v>
      </c>
      <c r="E336" s="89">
        <v>1077.4272</v>
      </c>
      <c r="F336" s="89">
        <v>575.4164</v>
      </c>
      <c r="G336" s="89">
        <v>846.2269</v>
      </c>
      <c r="H336" s="86">
        <v>54.94</v>
      </c>
      <c r="I336" s="86">
        <v>169.81</v>
      </c>
      <c r="J336" s="89">
        <v>643.2762</v>
      </c>
      <c r="K336" s="89">
        <v>2038.81392</v>
      </c>
      <c r="L336" s="86">
        <v>4830</v>
      </c>
      <c r="M336" s="89">
        <f t="shared" si="55"/>
        <v>1.25776983436853</v>
      </c>
      <c r="N336" s="89">
        <v>1.13753298792383</v>
      </c>
      <c r="O336" s="89">
        <f t="shared" si="56"/>
        <v>1.10569965681976</v>
      </c>
      <c r="P336" s="89">
        <f t="shared" si="57"/>
        <v>0.177353445415225</v>
      </c>
      <c r="Q336" s="89">
        <f t="shared" si="58"/>
        <v>0.0947183077319985</v>
      </c>
      <c r="R336" s="89">
        <f t="shared" si="59"/>
        <v>0.139295960152153</v>
      </c>
      <c r="S336" s="89">
        <f t="shared" si="60"/>
        <v>0.00904357927023978</v>
      </c>
      <c r="T336" s="89">
        <f t="shared" si="61"/>
        <v>0.0279521331612562</v>
      </c>
      <c r="U336" s="89">
        <f t="shared" si="62"/>
        <v>0.105888593144496</v>
      </c>
      <c r="V336" s="89">
        <f t="shared" si="63"/>
        <v>0.33560566623204</v>
      </c>
      <c r="W336" s="90">
        <v>1.37389618644068</v>
      </c>
      <c r="X336" s="89">
        <v>0.241977834340863</v>
      </c>
      <c r="Y336" s="89">
        <f t="shared" si="64"/>
        <v>76.3060180866054</v>
      </c>
      <c r="Z336" s="89">
        <v>56.882758140564</v>
      </c>
      <c r="AA336" s="89">
        <v>158.9817237854</v>
      </c>
      <c r="AB336" s="89">
        <v>48.7910604476929</v>
      </c>
      <c r="AC336" s="89">
        <v>2.87095993757248</v>
      </c>
      <c r="AD336" s="89">
        <v>40.531644821167</v>
      </c>
      <c r="AE336" s="89">
        <v>74.4006633758545</v>
      </c>
      <c r="AF336" s="89">
        <v>45.05126953125</v>
      </c>
      <c r="AG336" s="89">
        <f t="shared" si="65"/>
        <v>68.8054357175694</v>
      </c>
    </row>
    <row r="337" spans="1:33">
      <c r="A337" s="83">
        <v>540000</v>
      </c>
      <c r="B337" s="84" t="s">
        <v>201</v>
      </c>
      <c r="C337" s="84">
        <v>2018</v>
      </c>
      <c r="D337" s="89">
        <v>1970.6768</v>
      </c>
      <c r="E337" s="89">
        <v>232.1456</v>
      </c>
      <c r="F337" s="89">
        <v>106.9306</v>
      </c>
      <c r="G337" s="89">
        <v>107.92</v>
      </c>
      <c r="H337" s="86">
        <v>8.12</v>
      </c>
      <c r="I337" s="86">
        <v>44.93</v>
      </c>
      <c r="J337" s="89">
        <v>283.0366</v>
      </c>
      <c r="K337" s="89">
        <v>780.06464</v>
      </c>
      <c r="L337" s="86">
        <v>344</v>
      </c>
      <c r="M337" s="89">
        <f t="shared" si="55"/>
        <v>5.72871162790698</v>
      </c>
      <c r="N337" s="89">
        <v>1.29166134841964</v>
      </c>
      <c r="O337" s="89">
        <f t="shared" si="56"/>
        <v>4.43514984397119</v>
      </c>
      <c r="P337" s="89">
        <f t="shared" si="57"/>
        <v>0.117799935534838</v>
      </c>
      <c r="Q337" s="89">
        <f t="shared" si="58"/>
        <v>0.0542608508914298</v>
      </c>
      <c r="R337" s="89">
        <f t="shared" si="59"/>
        <v>0.0547629119092486</v>
      </c>
      <c r="S337" s="89">
        <f t="shared" si="60"/>
        <v>0.00412041183008802</v>
      </c>
      <c r="T337" s="89">
        <f t="shared" si="61"/>
        <v>0.0227992738332333</v>
      </c>
      <c r="U337" s="89">
        <f t="shared" si="62"/>
        <v>0.143624058496046</v>
      </c>
      <c r="V337" s="89">
        <f t="shared" si="63"/>
        <v>0.395835907744994</v>
      </c>
      <c r="W337" s="90">
        <v>1.37389618644068</v>
      </c>
      <c r="X337" s="89">
        <v>0.241977834340863</v>
      </c>
      <c r="Y337" s="89">
        <f t="shared" si="64"/>
        <v>370.448274988349</v>
      </c>
      <c r="Z337" s="89">
        <v>-6.2319803237915</v>
      </c>
      <c r="AA337" s="89">
        <v>43.6235427856445</v>
      </c>
      <c r="AB337" s="89">
        <v>-6.04272961616516</v>
      </c>
      <c r="AC337" s="89">
        <v>-7.04632580280304</v>
      </c>
      <c r="AD337" s="89">
        <v>29.1094851493835</v>
      </c>
      <c r="AE337" s="89">
        <v>41.3807439804077</v>
      </c>
      <c r="AF337" s="89">
        <v>34.2104601860046</v>
      </c>
      <c r="AG337" s="89">
        <f t="shared" si="65"/>
        <v>88.8595527566306</v>
      </c>
    </row>
    <row r="338" spans="1:33">
      <c r="A338" s="83">
        <v>610000</v>
      </c>
      <c r="B338" s="84" t="s">
        <v>202</v>
      </c>
      <c r="C338" s="84">
        <v>2018</v>
      </c>
      <c r="D338" s="89">
        <v>5302.443</v>
      </c>
      <c r="E338" s="89">
        <v>871.4366</v>
      </c>
      <c r="F338" s="89">
        <v>455.3074</v>
      </c>
      <c r="G338" s="89">
        <v>793.8626</v>
      </c>
      <c r="H338" s="86">
        <v>87.22</v>
      </c>
      <c r="I338" s="86">
        <v>176.02</v>
      </c>
      <c r="J338" s="89">
        <v>490.3272</v>
      </c>
      <c r="K338" s="89">
        <v>1472.43312</v>
      </c>
      <c r="L338" s="86">
        <v>3864</v>
      </c>
      <c r="M338" s="89">
        <f t="shared" si="55"/>
        <v>1.37226785714286</v>
      </c>
      <c r="N338" s="89">
        <v>1.20694034125887</v>
      </c>
      <c r="O338" s="89">
        <f t="shared" si="56"/>
        <v>1.13698068598117</v>
      </c>
      <c r="P338" s="89">
        <f t="shared" si="57"/>
        <v>0.164346245683358</v>
      </c>
      <c r="Q338" s="89">
        <f t="shared" si="58"/>
        <v>0.0858674765575038</v>
      </c>
      <c r="R338" s="89">
        <f t="shared" si="59"/>
        <v>0.149716385447236</v>
      </c>
      <c r="S338" s="89">
        <f t="shared" si="60"/>
        <v>0.0164490217056553</v>
      </c>
      <c r="T338" s="89">
        <f t="shared" si="61"/>
        <v>0.033196019268854</v>
      </c>
      <c r="U338" s="89">
        <f t="shared" si="62"/>
        <v>0.0924719417068698</v>
      </c>
      <c r="V338" s="89">
        <f t="shared" si="63"/>
        <v>0.277689570637534</v>
      </c>
      <c r="W338" s="90">
        <v>1.37389618644068</v>
      </c>
      <c r="X338" s="89">
        <v>0.241977834340863</v>
      </c>
      <c r="Y338" s="89">
        <f t="shared" si="64"/>
        <v>79.0695592115801</v>
      </c>
      <c r="Z338" s="89">
        <v>43.0977439880371</v>
      </c>
      <c r="AA338" s="89">
        <v>133.744945526123</v>
      </c>
      <c r="AB338" s="89">
        <v>55.5504465103149</v>
      </c>
      <c r="AC338" s="89">
        <v>17.7885699272156</v>
      </c>
      <c r="AD338" s="89">
        <v>52.1555757522583</v>
      </c>
      <c r="AE338" s="89">
        <v>86.1407279968262</v>
      </c>
      <c r="AF338" s="89">
        <v>55.4755592346191</v>
      </c>
      <c r="AG338" s="89">
        <f t="shared" si="65"/>
        <v>69.0514032115635</v>
      </c>
    </row>
    <row r="339" spans="1:33">
      <c r="A339" s="83">
        <v>620000</v>
      </c>
      <c r="B339" s="84" t="s">
        <v>203</v>
      </c>
      <c r="C339" s="84">
        <v>2018</v>
      </c>
      <c r="D339" s="89">
        <v>3772.233</v>
      </c>
      <c r="E339" s="89">
        <v>592.9612</v>
      </c>
      <c r="F339" s="89">
        <v>313.5319</v>
      </c>
      <c r="G339" s="89">
        <v>504.7657</v>
      </c>
      <c r="H339" s="86">
        <v>25.74</v>
      </c>
      <c r="I339" s="86">
        <v>127.82</v>
      </c>
      <c r="J339" s="89">
        <v>339.0512</v>
      </c>
      <c r="K339" s="89">
        <v>742.1925</v>
      </c>
      <c r="L339" s="86">
        <v>2637</v>
      </c>
      <c r="M339" s="89">
        <f t="shared" si="55"/>
        <v>1.43050170648464</v>
      </c>
      <c r="N339" s="89">
        <v>1.07849164198024</v>
      </c>
      <c r="O339" s="89">
        <f t="shared" si="56"/>
        <v>1.32639109178266</v>
      </c>
      <c r="P339" s="89">
        <f t="shared" si="57"/>
        <v>0.157191032473339</v>
      </c>
      <c r="Q339" s="89">
        <f t="shared" si="58"/>
        <v>0.0831157301258963</v>
      </c>
      <c r="R339" s="89">
        <f t="shared" si="59"/>
        <v>0.133810848905675</v>
      </c>
      <c r="S339" s="89">
        <f t="shared" si="60"/>
        <v>0.00682354456895955</v>
      </c>
      <c r="T339" s="89">
        <f t="shared" si="61"/>
        <v>0.0338844392697906</v>
      </c>
      <c r="U339" s="89">
        <f t="shared" si="62"/>
        <v>0.0898807682346239</v>
      </c>
      <c r="V339" s="89">
        <f t="shared" si="63"/>
        <v>0.196751499708528</v>
      </c>
      <c r="W339" s="90">
        <v>1.37389618644068</v>
      </c>
      <c r="X339" s="89">
        <v>0.241977834340863</v>
      </c>
      <c r="Y339" s="89">
        <f t="shared" si="64"/>
        <v>95.8031341598185</v>
      </c>
      <c r="Z339" s="89">
        <v>35.5146551132202</v>
      </c>
      <c r="AA339" s="89">
        <v>125.898761749268</v>
      </c>
      <c r="AB339" s="89">
        <v>45.2330493927002</v>
      </c>
      <c r="AC339" s="89">
        <v>-1.60110369324684</v>
      </c>
      <c r="AD339" s="89">
        <v>53.6815738677979</v>
      </c>
      <c r="AE339" s="89">
        <v>88.4080982208252</v>
      </c>
      <c r="AF339" s="89">
        <v>70.0435590744019</v>
      </c>
      <c r="AG339" s="89">
        <f t="shared" si="65"/>
        <v>68.9491570475848</v>
      </c>
    </row>
    <row r="340" spans="1:33">
      <c r="A340" s="83">
        <v>630000</v>
      </c>
      <c r="B340" s="84" t="s">
        <v>204</v>
      </c>
      <c r="C340" s="84">
        <v>2018</v>
      </c>
      <c r="D340" s="89">
        <v>1647.4296</v>
      </c>
      <c r="E340" s="89">
        <v>199.1041</v>
      </c>
      <c r="F340" s="89">
        <v>141.5998</v>
      </c>
      <c r="G340" s="89">
        <v>230.797</v>
      </c>
      <c r="H340" s="86">
        <v>12.8</v>
      </c>
      <c r="I340" s="86">
        <v>63.51</v>
      </c>
      <c r="J340" s="89">
        <v>132.5834</v>
      </c>
      <c r="K340" s="89">
        <v>971.67392</v>
      </c>
      <c r="L340" s="86">
        <v>603</v>
      </c>
      <c r="M340" s="89">
        <f t="shared" si="55"/>
        <v>2.73205572139303</v>
      </c>
      <c r="N340" s="89">
        <v>1.068924728847</v>
      </c>
      <c r="O340" s="89">
        <f t="shared" si="56"/>
        <v>2.55589158680984</v>
      </c>
      <c r="P340" s="89">
        <f t="shared" si="57"/>
        <v>0.120857425409863</v>
      </c>
      <c r="Q340" s="89">
        <f t="shared" si="58"/>
        <v>0.0859519581291971</v>
      </c>
      <c r="R340" s="89">
        <f t="shared" si="59"/>
        <v>0.140095212566291</v>
      </c>
      <c r="S340" s="89">
        <f t="shared" si="60"/>
        <v>0.00776967950557645</v>
      </c>
      <c r="T340" s="89">
        <f t="shared" si="61"/>
        <v>0.0385509644843094</v>
      </c>
      <c r="U340" s="89">
        <f t="shared" si="62"/>
        <v>0.0804789473249722</v>
      </c>
      <c r="V340" s="89">
        <f t="shared" si="63"/>
        <v>0.589812104869307</v>
      </c>
      <c r="W340" s="90">
        <v>1.37389618644068</v>
      </c>
      <c r="X340" s="89">
        <v>0.241977834340863</v>
      </c>
      <c r="Y340" s="89">
        <f t="shared" si="64"/>
        <v>204.424086611587</v>
      </c>
      <c r="Z340" s="89">
        <v>-2.99165636301041</v>
      </c>
      <c r="AA340" s="89">
        <v>133.985834121704</v>
      </c>
      <c r="AB340" s="89">
        <v>49.3095064163208</v>
      </c>
      <c r="AC340" s="89">
        <v>0.304801501333714</v>
      </c>
      <c r="AD340" s="89">
        <v>64.0256929397583</v>
      </c>
      <c r="AE340" s="89">
        <v>96.6350364685059</v>
      </c>
      <c r="AF340" s="89">
        <v>-0.703213512897491</v>
      </c>
      <c r="AG340" s="89">
        <f t="shared" si="65"/>
        <v>81.4911263674235</v>
      </c>
    </row>
    <row r="341" spans="1:33">
      <c r="A341" s="83">
        <v>640000</v>
      </c>
      <c r="B341" s="84" t="s">
        <v>205</v>
      </c>
      <c r="C341" s="84">
        <v>2018</v>
      </c>
      <c r="D341" s="89">
        <v>1419.0592</v>
      </c>
      <c r="E341" s="89">
        <v>170.4652</v>
      </c>
      <c r="F341" s="89">
        <v>105.5509</v>
      </c>
      <c r="G341" s="89">
        <v>175.9944</v>
      </c>
      <c r="H341" s="86">
        <v>34.02</v>
      </c>
      <c r="I341" s="86">
        <v>72.38</v>
      </c>
      <c r="J341" s="89">
        <v>91.308</v>
      </c>
      <c r="K341" s="86">
        <v>206.3475</v>
      </c>
      <c r="L341" s="86">
        <v>688</v>
      </c>
      <c r="M341" s="89">
        <f t="shared" si="55"/>
        <v>2.06258604651163</v>
      </c>
      <c r="N341" s="89">
        <v>1.2140237147355</v>
      </c>
      <c r="O341" s="89">
        <f t="shared" si="56"/>
        <v>1.6989668500512</v>
      </c>
      <c r="P341" s="89">
        <f t="shared" si="57"/>
        <v>0.120125502868379</v>
      </c>
      <c r="Q341" s="89">
        <f t="shared" si="58"/>
        <v>0.0743808996833959</v>
      </c>
      <c r="R341" s="89">
        <f t="shared" si="59"/>
        <v>0.124021887177082</v>
      </c>
      <c r="S341" s="89">
        <f t="shared" si="60"/>
        <v>0.0239736298527926</v>
      </c>
      <c r="T341" s="89">
        <f t="shared" si="61"/>
        <v>0.0510056240077933</v>
      </c>
      <c r="U341" s="89">
        <f t="shared" si="62"/>
        <v>0.0643440386419397</v>
      </c>
      <c r="V341" s="89">
        <f t="shared" si="63"/>
        <v>0.145411481071403</v>
      </c>
      <c r="W341" s="90">
        <v>1.37389618644068</v>
      </c>
      <c r="X341" s="89">
        <v>0.241977834340863</v>
      </c>
      <c r="Y341" s="89">
        <f t="shared" si="64"/>
        <v>128.718561105356</v>
      </c>
      <c r="Z341" s="89">
        <v>-3.76734703779221</v>
      </c>
      <c r="AA341" s="89">
        <v>100.992746353149</v>
      </c>
      <c r="AB341" s="89">
        <v>38.883273601532</v>
      </c>
      <c r="AC341" s="89">
        <v>32.9462289810181</v>
      </c>
      <c r="AD341" s="89">
        <v>91.6334915161133</v>
      </c>
      <c r="AE341" s="89">
        <v>110.753679275513</v>
      </c>
      <c r="AF341" s="89">
        <v>79.2842197418213</v>
      </c>
      <c r="AG341" s="89">
        <f t="shared" si="65"/>
        <v>75.6776114299744</v>
      </c>
    </row>
    <row r="342" spans="1:33">
      <c r="A342" s="83">
        <v>650000</v>
      </c>
      <c r="B342" s="84" t="s">
        <v>206</v>
      </c>
      <c r="C342" s="84">
        <v>2018</v>
      </c>
      <c r="D342" s="89">
        <v>5012.4518</v>
      </c>
      <c r="E342" s="89">
        <v>812.8811</v>
      </c>
      <c r="F342" s="89">
        <v>286.1387</v>
      </c>
      <c r="G342" s="89">
        <v>579.0592</v>
      </c>
      <c r="H342" s="86">
        <v>42.25</v>
      </c>
      <c r="I342" s="86">
        <v>94.33</v>
      </c>
      <c r="J342" s="89">
        <v>459.1142</v>
      </c>
      <c r="K342" s="86">
        <v>1536.93054</v>
      </c>
      <c r="L342" s="86">
        <v>2487</v>
      </c>
      <c r="M342" s="89">
        <f t="shared" si="55"/>
        <v>2.01546111781263</v>
      </c>
      <c r="N342" s="89">
        <v>1.19156039634831</v>
      </c>
      <c r="O342" s="89">
        <f t="shared" si="56"/>
        <v>1.69144688258293</v>
      </c>
      <c r="P342" s="89">
        <f t="shared" si="57"/>
        <v>0.162172352460327</v>
      </c>
      <c r="Q342" s="89">
        <f t="shared" si="58"/>
        <v>0.057085576364046</v>
      </c>
      <c r="R342" s="89">
        <f t="shared" si="59"/>
        <v>0.115524143294505</v>
      </c>
      <c r="S342" s="89">
        <f t="shared" si="60"/>
        <v>0.00842900873380967</v>
      </c>
      <c r="T342" s="89">
        <f t="shared" si="61"/>
        <v>0.0188191335824915</v>
      </c>
      <c r="U342" s="89">
        <f t="shared" si="62"/>
        <v>0.091594736132924</v>
      </c>
      <c r="V342" s="89">
        <f t="shared" si="63"/>
        <v>0.306622507572043</v>
      </c>
      <c r="W342" s="90">
        <v>1.37389618644068</v>
      </c>
      <c r="X342" s="89">
        <v>0.241977834340863</v>
      </c>
      <c r="Y342" s="89">
        <f t="shared" si="64"/>
        <v>128.054205107034</v>
      </c>
      <c r="Z342" s="89">
        <v>40.7938528060913</v>
      </c>
      <c r="AA342" s="89">
        <v>51.6778087615967</v>
      </c>
      <c r="AB342" s="89">
        <v>33.3710694313049</v>
      </c>
      <c r="AC342" s="89">
        <v>1.63296207785606</v>
      </c>
      <c r="AD342" s="89">
        <v>20.2868509292603</v>
      </c>
      <c r="AE342" s="89">
        <v>86.9083118438721</v>
      </c>
      <c r="AF342" s="89">
        <v>50.2679347991943</v>
      </c>
      <c r="AG342" s="89">
        <f t="shared" si="65"/>
        <v>58.7283031647089</v>
      </c>
    </row>
    <row r="343" spans="1:33">
      <c r="A343" s="83">
        <v>110000</v>
      </c>
      <c r="B343" s="84" t="s">
        <v>176</v>
      </c>
      <c r="C343" s="84">
        <v>2019</v>
      </c>
      <c r="D343" s="86">
        <v>7031.02</v>
      </c>
      <c r="E343" s="86">
        <v>1128.52</v>
      </c>
      <c r="F343" s="86">
        <v>534.4127</v>
      </c>
      <c r="G343" s="86">
        <v>972.98</v>
      </c>
      <c r="H343" s="86">
        <v>422.67</v>
      </c>
      <c r="I343" s="86">
        <v>308.81</v>
      </c>
      <c r="J343" s="86">
        <v>499.43</v>
      </c>
      <c r="K343" s="86">
        <v>928.4373988974</v>
      </c>
      <c r="L343" s="86">
        <v>2154</v>
      </c>
      <c r="M343" s="89">
        <f t="shared" si="55"/>
        <v>3.26416898792943</v>
      </c>
      <c r="N343" s="89">
        <v>1.41234700633761</v>
      </c>
      <c r="O343" s="89">
        <f t="shared" si="56"/>
        <v>2.31116642955461</v>
      </c>
      <c r="P343" s="89">
        <f t="shared" si="57"/>
        <v>0.160505872547653</v>
      </c>
      <c r="Q343" s="89">
        <f t="shared" si="58"/>
        <v>0.0760078480789416</v>
      </c>
      <c r="R343" s="89">
        <f t="shared" si="59"/>
        <v>0.138383904469053</v>
      </c>
      <c r="S343" s="89">
        <f t="shared" si="60"/>
        <v>0.0601150330961937</v>
      </c>
      <c r="T343" s="89">
        <f t="shared" si="61"/>
        <v>0.0439210811518101</v>
      </c>
      <c r="U343" s="89">
        <f t="shared" si="62"/>
        <v>0.0710323679921263</v>
      </c>
      <c r="V343" s="89">
        <f t="shared" si="63"/>
        <v>0.132048749526726</v>
      </c>
      <c r="W343" s="90">
        <v>1.37389618644068</v>
      </c>
      <c r="X343" s="89">
        <v>0.241977834340863</v>
      </c>
      <c r="Y343" s="89">
        <f t="shared" si="64"/>
        <v>182.803697048926</v>
      </c>
      <c r="Z343" s="89">
        <v>39.0277194976807</v>
      </c>
      <c r="AA343" s="89">
        <v>105.631742477417</v>
      </c>
      <c r="AB343" s="89">
        <v>48.1994390487671</v>
      </c>
      <c r="AC343" s="89">
        <v>105.749893188477</v>
      </c>
      <c r="AD343" s="89">
        <v>75.9294366836548</v>
      </c>
      <c r="AE343" s="89">
        <v>104.901142120361</v>
      </c>
      <c r="AF343" s="89">
        <v>81.6893768310547</v>
      </c>
      <c r="AG343" s="89">
        <f t="shared" si="65"/>
        <v>99.9065874932813</v>
      </c>
    </row>
    <row r="344" spans="1:33">
      <c r="A344" s="83">
        <v>120000</v>
      </c>
      <c r="B344" s="84" t="s">
        <v>177</v>
      </c>
      <c r="C344" s="84">
        <v>2019</v>
      </c>
      <c r="D344" s="86">
        <v>3555.71</v>
      </c>
      <c r="E344" s="86">
        <v>467.63</v>
      </c>
      <c r="F344" s="86">
        <v>197.8608</v>
      </c>
      <c r="G344" s="86">
        <v>550.98</v>
      </c>
      <c r="H344" s="86">
        <v>109.93</v>
      </c>
      <c r="I344" s="86">
        <v>242.29</v>
      </c>
      <c r="J344" s="86">
        <v>225.87</v>
      </c>
      <c r="K344" s="86">
        <v>240.47911712</v>
      </c>
      <c r="L344" s="86">
        <v>1562</v>
      </c>
      <c r="M344" s="89">
        <f t="shared" si="55"/>
        <v>2.2763828425096</v>
      </c>
      <c r="N344" s="89">
        <v>0.698048270373886</v>
      </c>
      <c r="O344" s="89">
        <f t="shared" si="56"/>
        <v>3.26106795063089</v>
      </c>
      <c r="P344" s="89">
        <f t="shared" si="57"/>
        <v>0.131515224807422</v>
      </c>
      <c r="Q344" s="89">
        <f t="shared" si="58"/>
        <v>0.0556459328797905</v>
      </c>
      <c r="R344" s="89">
        <f t="shared" si="59"/>
        <v>0.154956394081632</v>
      </c>
      <c r="S344" s="89">
        <f t="shared" si="60"/>
        <v>0.0309164695658532</v>
      </c>
      <c r="T344" s="89">
        <f t="shared" si="61"/>
        <v>0.0681411026208549</v>
      </c>
      <c r="U344" s="89">
        <f t="shared" si="62"/>
        <v>0.0635231782119464</v>
      </c>
      <c r="V344" s="89">
        <f t="shared" si="63"/>
        <v>0.0676318139330823</v>
      </c>
      <c r="W344" s="90">
        <v>1.37389618644068</v>
      </c>
      <c r="X344" s="89">
        <v>0.241977834340863</v>
      </c>
      <c r="Y344" s="89">
        <f t="shared" si="64"/>
        <v>266.723311861613</v>
      </c>
      <c r="Z344" s="89">
        <v>8.30346643924713</v>
      </c>
      <c r="AA344" s="89">
        <v>47.5728893280029</v>
      </c>
      <c r="AB344" s="89">
        <v>58.9494657516479</v>
      </c>
      <c r="AC344" s="89">
        <v>46.9319677352905</v>
      </c>
      <c r="AD344" s="89">
        <v>129.61709022522</v>
      </c>
      <c r="AE344" s="89">
        <v>111.4719581604</v>
      </c>
      <c r="AF344" s="89">
        <v>93.2837390899658</v>
      </c>
      <c r="AG344" s="89">
        <f t="shared" si="65"/>
        <v>105.751537833662</v>
      </c>
    </row>
    <row r="345" spans="1:33">
      <c r="A345" s="83">
        <v>130000</v>
      </c>
      <c r="B345" s="84" t="s">
        <v>178</v>
      </c>
      <c r="C345" s="84">
        <v>2019</v>
      </c>
      <c r="D345" s="86">
        <v>8309.04</v>
      </c>
      <c r="E345" s="86">
        <v>1537.09</v>
      </c>
      <c r="F345" s="86">
        <v>695.0707</v>
      </c>
      <c r="G345" s="86">
        <v>1227.95</v>
      </c>
      <c r="H345" s="86">
        <v>90.7</v>
      </c>
      <c r="I345" s="86">
        <v>493.86</v>
      </c>
      <c r="J345" s="86">
        <v>792.63</v>
      </c>
      <c r="K345" s="86">
        <v>1578.682542269</v>
      </c>
      <c r="L345" s="86">
        <v>7592</v>
      </c>
      <c r="M345" s="89">
        <f t="shared" si="55"/>
        <v>1.09444678609062</v>
      </c>
      <c r="N345" s="89">
        <v>0.912897409719392</v>
      </c>
      <c r="O345" s="89">
        <f t="shared" si="56"/>
        <v>1.19887160861485</v>
      </c>
      <c r="P345" s="89">
        <f t="shared" si="57"/>
        <v>0.184990083090225</v>
      </c>
      <c r="Q345" s="89">
        <f t="shared" si="58"/>
        <v>0.0836523473229158</v>
      </c>
      <c r="R345" s="89">
        <f t="shared" si="59"/>
        <v>0.14778482231401</v>
      </c>
      <c r="S345" s="89">
        <f t="shared" si="60"/>
        <v>0.0109158218037222</v>
      </c>
      <c r="T345" s="89">
        <f t="shared" si="61"/>
        <v>0.0594364691949973</v>
      </c>
      <c r="U345" s="89">
        <f t="shared" si="62"/>
        <v>0.0953936916900147</v>
      </c>
      <c r="V345" s="89">
        <f t="shared" si="63"/>
        <v>0.189995780772388</v>
      </c>
      <c r="W345" s="90">
        <v>1.37389618644068</v>
      </c>
      <c r="X345" s="89">
        <v>0.241977834340863</v>
      </c>
      <c r="Y345" s="89">
        <f t="shared" si="64"/>
        <v>84.5373495799288</v>
      </c>
      <c r="Z345" s="89">
        <v>64.976053237915</v>
      </c>
      <c r="AA345" s="89">
        <v>127.428846359253</v>
      </c>
      <c r="AB345" s="89">
        <v>54.2975044250488</v>
      </c>
      <c r="AC345" s="89">
        <v>6.64242744445801</v>
      </c>
      <c r="AD345" s="89">
        <v>110.321836471558</v>
      </c>
      <c r="AE345" s="89">
        <v>83.5840892791748</v>
      </c>
      <c r="AF345" s="89">
        <v>71.2595176696777</v>
      </c>
      <c r="AG345" s="89">
        <f t="shared" si="65"/>
        <v>78.3787423845527</v>
      </c>
    </row>
    <row r="346" spans="1:33">
      <c r="A346" s="83">
        <v>140000</v>
      </c>
      <c r="B346" s="84" t="s">
        <v>179</v>
      </c>
      <c r="C346" s="84">
        <v>2019</v>
      </c>
      <c r="D346" s="86">
        <v>4713.13</v>
      </c>
      <c r="E346" s="86">
        <v>695.47</v>
      </c>
      <c r="F346" s="86">
        <v>366.6779</v>
      </c>
      <c r="G346" s="86">
        <v>711.16</v>
      </c>
      <c r="H346" s="86">
        <v>57.34</v>
      </c>
      <c r="I346" s="86">
        <v>227.67</v>
      </c>
      <c r="J346" s="86">
        <v>393.45</v>
      </c>
      <c r="K346" s="86">
        <v>517.2709077868</v>
      </c>
      <c r="L346" s="86">
        <v>3729</v>
      </c>
      <c r="M346" s="89">
        <f t="shared" si="55"/>
        <v>1.26391257709842</v>
      </c>
      <c r="N346" s="89">
        <v>1.04329005581457</v>
      </c>
      <c r="O346" s="89">
        <f t="shared" si="56"/>
        <v>1.21146805728115</v>
      </c>
      <c r="P346" s="89">
        <f t="shared" si="57"/>
        <v>0.147560113979457</v>
      </c>
      <c r="Q346" s="89">
        <f t="shared" si="58"/>
        <v>0.0777992332059587</v>
      </c>
      <c r="R346" s="89">
        <f t="shared" si="59"/>
        <v>0.150889111906525</v>
      </c>
      <c r="S346" s="89">
        <f t="shared" si="60"/>
        <v>0.0121660128195064</v>
      </c>
      <c r="T346" s="89">
        <f t="shared" si="61"/>
        <v>0.0483054785248869</v>
      </c>
      <c r="U346" s="89">
        <f t="shared" si="62"/>
        <v>0.0834795560487404</v>
      </c>
      <c r="V346" s="89">
        <f t="shared" si="63"/>
        <v>0.10975103758793</v>
      </c>
      <c r="W346" s="90">
        <v>1.37389618644068</v>
      </c>
      <c r="X346" s="89">
        <v>0.241977834340863</v>
      </c>
      <c r="Y346" s="89">
        <f t="shared" si="64"/>
        <v>85.6501903288155</v>
      </c>
      <c r="Z346" s="89">
        <v>25.3078198432922</v>
      </c>
      <c r="AA346" s="89">
        <v>110.739593505859</v>
      </c>
      <c r="AB346" s="89">
        <v>56.3111543655396</v>
      </c>
      <c r="AC346" s="89">
        <v>9.16082680225372</v>
      </c>
      <c r="AD346" s="89">
        <v>85.6481742858887</v>
      </c>
      <c r="AE346" s="89">
        <v>94.0093994140625</v>
      </c>
      <c r="AF346" s="89">
        <v>85.7027244567871</v>
      </c>
      <c r="AG346" s="89">
        <f t="shared" si="65"/>
        <v>70.6203780005889</v>
      </c>
    </row>
    <row r="347" spans="1:33">
      <c r="A347" s="83">
        <v>150000</v>
      </c>
      <c r="B347" s="84" t="s">
        <v>180</v>
      </c>
      <c r="C347" s="84">
        <v>2019</v>
      </c>
      <c r="D347" s="86">
        <v>5100.91</v>
      </c>
      <c r="E347" s="86">
        <v>609.97</v>
      </c>
      <c r="F347" s="86">
        <v>322.1779</v>
      </c>
      <c r="G347" s="86">
        <v>726.52</v>
      </c>
      <c r="H347" s="86">
        <v>28.49</v>
      </c>
      <c r="I347" s="86">
        <v>154.48</v>
      </c>
      <c r="J347" s="86">
        <v>365.44</v>
      </c>
      <c r="K347" s="86">
        <v>422.6777306234</v>
      </c>
      <c r="L347" s="86">
        <v>2540</v>
      </c>
      <c r="M347" s="89">
        <f t="shared" si="55"/>
        <v>2.00823228346457</v>
      </c>
      <c r="N347" s="89">
        <v>0.756577350975147</v>
      </c>
      <c r="O347" s="89">
        <f t="shared" si="56"/>
        <v>2.65436479280826</v>
      </c>
      <c r="P347" s="89">
        <f t="shared" si="57"/>
        <v>0.11958062384947</v>
      </c>
      <c r="Q347" s="89">
        <f t="shared" si="58"/>
        <v>0.0631608673746449</v>
      </c>
      <c r="R347" s="89">
        <f t="shared" si="59"/>
        <v>0.142429488071736</v>
      </c>
      <c r="S347" s="89">
        <f t="shared" si="60"/>
        <v>0.00558527792099841</v>
      </c>
      <c r="T347" s="89">
        <f t="shared" si="61"/>
        <v>0.0302847923213701</v>
      </c>
      <c r="U347" s="89">
        <f t="shared" si="62"/>
        <v>0.0716421187592018</v>
      </c>
      <c r="V347" s="89">
        <f t="shared" si="63"/>
        <v>0.0828632010020565</v>
      </c>
      <c r="W347" s="90">
        <v>1.37389618644068</v>
      </c>
      <c r="X347" s="89">
        <v>0.241977834340863</v>
      </c>
      <c r="Y347" s="89">
        <f t="shared" si="64"/>
        <v>213.123760560308</v>
      </c>
      <c r="Z347" s="89">
        <v>-4.34480905532837</v>
      </c>
      <c r="AA347" s="89">
        <v>69.000563621521</v>
      </c>
      <c r="AB347" s="89">
        <v>50.8236742019653</v>
      </c>
      <c r="AC347" s="89">
        <v>-4.09548252820969</v>
      </c>
      <c r="AD347" s="89">
        <v>45.7023620605469</v>
      </c>
      <c r="AE347" s="89">
        <v>104.367589950562</v>
      </c>
      <c r="AF347" s="89">
        <v>90.5422496795654</v>
      </c>
      <c r="AG347" s="89">
        <f t="shared" si="65"/>
        <v>81.0571546334334</v>
      </c>
    </row>
    <row r="348" spans="1:33">
      <c r="A348" s="83">
        <v>210000</v>
      </c>
      <c r="B348" s="84" t="s">
        <v>181</v>
      </c>
      <c r="C348" s="84">
        <v>2019</v>
      </c>
      <c r="D348" s="86">
        <v>5761.4</v>
      </c>
      <c r="E348" s="86">
        <v>702.7</v>
      </c>
      <c r="F348" s="86">
        <v>364.54</v>
      </c>
      <c r="G348" s="86">
        <v>1441.3</v>
      </c>
      <c r="H348" s="86">
        <v>74.0289</v>
      </c>
      <c r="I348" s="86">
        <v>129.73</v>
      </c>
      <c r="J348" s="86">
        <v>451.13</v>
      </c>
      <c r="K348" s="86">
        <v>291.7478547886</v>
      </c>
      <c r="L348" s="86">
        <v>4352</v>
      </c>
      <c r="M348" s="89">
        <f t="shared" si="55"/>
        <v>1.32385110294118</v>
      </c>
      <c r="N348" s="89">
        <v>0.855761682061962</v>
      </c>
      <c r="O348" s="89">
        <f t="shared" si="56"/>
        <v>1.54698572124818</v>
      </c>
      <c r="P348" s="89">
        <f t="shared" si="57"/>
        <v>0.121966883049259</v>
      </c>
      <c r="Q348" s="89">
        <f t="shared" si="58"/>
        <v>0.0632728156350887</v>
      </c>
      <c r="R348" s="89">
        <f t="shared" si="59"/>
        <v>0.250164890478009</v>
      </c>
      <c r="S348" s="89">
        <f t="shared" si="60"/>
        <v>0.0128491165341757</v>
      </c>
      <c r="T348" s="89">
        <f t="shared" si="61"/>
        <v>0.0225170965390356</v>
      </c>
      <c r="U348" s="89">
        <f t="shared" si="62"/>
        <v>0.0783021487832818</v>
      </c>
      <c r="V348" s="89">
        <f t="shared" si="63"/>
        <v>0.050638361299094</v>
      </c>
      <c r="W348" s="90">
        <v>1.37389618644068</v>
      </c>
      <c r="X348" s="89">
        <v>0.241977834340863</v>
      </c>
      <c r="Y348" s="89">
        <f t="shared" si="64"/>
        <v>115.291697893792</v>
      </c>
      <c r="Z348" s="89">
        <v>-1.8158546090126</v>
      </c>
      <c r="AA348" s="89">
        <v>69.3197631835937</v>
      </c>
      <c r="AB348" s="89">
        <v>120.708065032959</v>
      </c>
      <c r="AC348" s="89">
        <v>10.5368793010712</v>
      </c>
      <c r="AD348" s="89">
        <v>28.4839916229248</v>
      </c>
      <c r="AE348" s="89">
        <v>98.5398197174072</v>
      </c>
      <c r="AF348" s="89">
        <v>96.3423824310303</v>
      </c>
      <c r="AG348" s="89">
        <f t="shared" si="65"/>
        <v>68.6450396754849</v>
      </c>
    </row>
    <row r="349" spans="1:33">
      <c r="A349" s="83">
        <v>220000</v>
      </c>
      <c r="B349" s="84" t="s">
        <v>182</v>
      </c>
      <c r="C349" s="84">
        <v>2019</v>
      </c>
      <c r="D349" s="86">
        <v>3933.42</v>
      </c>
      <c r="E349" s="86">
        <v>500.53</v>
      </c>
      <c r="F349" s="86">
        <v>281.6938</v>
      </c>
      <c r="G349" s="86">
        <v>687.78</v>
      </c>
      <c r="H349" s="86">
        <v>39.18</v>
      </c>
      <c r="I349" s="86">
        <v>147.9673</v>
      </c>
      <c r="J349" s="86">
        <v>302.52</v>
      </c>
      <c r="K349" s="86">
        <v>478.128442925</v>
      </c>
      <c r="L349" s="86">
        <v>2691</v>
      </c>
      <c r="M349" s="89">
        <f t="shared" si="55"/>
        <v>1.46169453734671</v>
      </c>
      <c r="N349" s="89">
        <v>0.74555722094913</v>
      </c>
      <c r="O349" s="89">
        <f t="shared" si="56"/>
        <v>1.96053970946174</v>
      </c>
      <c r="P349" s="89">
        <f t="shared" si="57"/>
        <v>0.127250586004037</v>
      </c>
      <c r="Q349" s="89">
        <f t="shared" si="58"/>
        <v>0.0716154898281902</v>
      </c>
      <c r="R349" s="89">
        <f t="shared" si="59"/>
        <v>0.17485546928627</v>
      </c>
      <c r="S349" s="89">
        <f t="shared" si="60"/>
        <v>0.00996079747395396</v>
      </c>
      <c r="T349" s="89">
        <f t="shared" si="61"/>
        <v>0.0376179762140834</v>
      </c>
      <c r="U349" s="89">
        <f t="shared" si="62"/>
        <v>0.0769101697759202</v>
      </c>
      <c r="V349" s="89">
        <f t="shared" si="63"/>
        <v>0.121555400370416</v>
      </c>
      <c r="W349" s="90">
        <v>1.37389618644068</v>
      </c>
      <c r="X349" s="89">
        <v>0.241977834340863</v>
      </c>
      <c r="Y349" s="89">
        <f t="shared" si="64"/>
        <v>151.827370934731</v>
      </c>
      <c r="Z349" s="89">
        <v>3.78380745649338</v>
      </c>
      <c r="AA349" s="89">
        <v>93.1076049804687</v>
      </c>
      <c r="AB349" s="89">
        <v>71.8573379516602</v>
      </c>
      <c r="AC349" s="89">
        <v>4.71861511468887</v>
      </c>
      <c r="AD349" s="89">
        <v>61.9575691223144</v>
      </c>
      <c r="AE349" s="89">
        <v>99.7578525543213</v>
      </c>
      <c r="AF349" s="89">
        <v>83.5780620574951</v>
      </c>
      <c r="AG349" s="89">
        <f t="shared" si="65"/>
        <v>77.0861297325384</v>
      </c>
    </row>
    <row r="350" spans="1:33">
      <c r="A350" s="83">
        <v>230000</v>
      </c>
      <c r="B350" s="84" t="s">
        <v>183</v>
      </c>
      <c r="C350" s="84">
        <v>2019</v>
      </c>
      <c r="D350" s="86">
        <v>5011.56</v>
      </c>
      <c r="E350" s="86">
        <v>555.13</v>
      </c>
      <c r="F350" s="86">
        <v>314.4235</v>
      </c>
      <c r="G350" s="86">
        <v>1113.27</v>
      </c>
      <c r="H350" s="86">
        <v>42.16</v>
      </c>
      <c r="I350" s="86">
        <v>211.06</v>
      </c>
      <c r="J350" s="86">
        <v>301</v>
      </c>
      <c r="K350" s="86">
        <v>739.8389419104</v>
      </c>
      <c r="L350" s="86">
        <v>3751</v>
      </c>
      <c r="M350" s="89">
        <f t="shared" si="55"/>
        <v>1.33605971740869</v>
      </c>
      <c r="N350" s="89">
        <v>0.71104758612111</v>
      </c>
      <c r="O350" s="89">
        <f t="shared" si="56"/>
        <v>1.87900183262998</v>
      </c>
      <c r="P350" s="89">
        <f t="shared" si="57"/>
        <v>0.11076989999122</v>
      </c>
      <c r="Q350" s="89">
        <f t="shared" si="58"/>
        <v>0.06273964593859</v>
      </c>
      <c r="R350" s="89">
        <f t="shared" si="59"/>
        <v>0.222140411368915</v>
      </c>
      <c r="S350" s="89">
        <f t="shared" si="60"/>
        <v>0.00841255018397465</v>
      </c>
      <c r="T350" s="89">
        <f t="shared" si="61"/>
        <v>0.04211463097319</v>
      </c>
      <c r="U350" s="89">
        <f t="shared" si="62"/>
        <v>0.0600611386474471</v>
      </c>
      <c r="V350" s="89">
        <f t="shared" si="63"/>
        <v>0.147626475969638</v>
      </c>
      <c r="W350" s="90">
        <v>1.37389618644068</v>
      </c>
      <c r="X350" s="89">
        <v>0.241977834340863</v>
      </c>
      <c r="Y350" s="89">
        <f t="shared" si="64"/>
        <v>144.623858713156</v>
      </c>
      <c r="Z350" s="89">
        <v>-13.6824035644531</v>
      </c>
      <c r="AA350" s="89">
        <v>67.7995157241821</v>
      </c>
      <c r="AB350" s="89">
        <v>102.529516220093</v>
      </c>
      <c r="AC350" s="89">
        <v>1.59980773925781</v>
      </c>
      <c r="AD350" s="89">
        <v>71.9251441955566</v>
      </c>
      <c r="AE350" s="89">
        <v>114.501371383667</v>
      </c>
      <c r="AF350" s="89">
        <v>78.8855457305908</v>
      </c>
      <c r="AG350" s="89">
        <f t="shared" si="65"/>
        <v>73.986477093507</v>
      </c>
    </row>
    <row r="351" spans="1:33">
      <c r="A351" s="83">
        <v>310000</v>
      </c>
      <c r="B351" s="84" t="s">
        <v>184</v>
      </c>
      <c r="C351" s="84">
        <v>2019</v>
      </c>
      <c r="D351" s="86">
        <v>8179.3</v>
      </c>
      <c r="E351" s="86">
        <v>995.7</v>
      </c>
      <c r="F351" s="86">
        <v>493.4371</v>
      </c>
      <c r="G351" s="86">
        <v>999.8</v>
      </c>
      <c r="H351" s="86">
        <v>389.5</v>
      </c>
      <c r="I351" s="86">
        <v>184.1</v>
      </c>
      <c r="J351" s="86">
        <v>365.1</v>
      </c>
      <c r="K351" s="86">
        <v>947.8242927582</v>
      </c>
      <c r="L351" s="86">
        <v>2428</v>
      </c>
      <c r="M351" s="89">
        <f t="shared" si="55"/>
        <v>3.36873970345964</v>
      </c>
      <c r="N351" s="89">
        <v>1.22809272689813</v>
      </c>
      <c r="O351" s="89">
        <f t="shared" si="56"/>
        <v>2.74306624383997</v>
      </c>
      <c r="P351" s="89">
        <f t="shared" si="57"/>
        <v>0.121734133727825</v>
      </c>
      <c r="Q351" s="89">
        <f t="shared" si="58"/>
        <v>0.0603275463670485</v>
      </c>
      <c r="R351" s="89">
        <f t="shared" si="59"/>
        <v>0.122235399117284</v>
      </c>
      <c r="S351" s="89">
        <f t="shared" si="60"/>
        <v>0.0476202119985818</v>
      </c>
      <c r="T351" s="89">
        <f t="shared" si="61"/>
        <v>0.022508038585209</v>
      </c>
      <c r="U351" s="89">
        <f t="shared" si="62"/>
        <v>0.0446370716320468</v>
      </c>
      <c r="V351" s="89">
        <f t="shared" si="63"/>
        <v>0.115880856889734</v>
      </c>
      <c r="W351" s="90">
        <v>1.37389618644068</v>
      </c>
      <c r="X351" s="89">
        <v>0.241977834340863</v>
      </c>
      <c r="Y351" s="89">
        <f t="shared" si="64"/>
        <v>220.960143004957</v>
      </c>
      <c r="Z351" s="89">
        <v>-2.06252202391624</v>
      </c>
      <c r="AA351" s="89">
        <v>60.9217834472656</v>
      </c>
      <c r="AB351" s="89">
        <v>37.724437713623</v>
      </c>
      <c r="AC351" s="89">
        <v>80.5801773071289</v>
      </c>
      <c r="AD351" s="89">
        <v>28.4639143943787</v>
      </c>
      <c r="AE351" s="89">
        <v>127.997999191284</v>
      </c>
      <c r="AF351" s="89">
        <v>84.5994281768799</v>
      </c>
      <c r="AG351" s="89">
        <f t="shared" si="65"/>
        <v>88.9575134928232</v>
      </c>
    </row>
    <row r="352" spans="1:33">
      <c r="A352" s="83">
        <v>320000</v>
      </c>
      <c r="B352" s="84" t="s">
        <v>185</v>
      </c>
      <c r="C352" s="84">
        <v>2019</v>
      </c>
      <c r="D352" s="86">
        <v>12573.55</v>
      </c>
      <c r="E352" s="86">
        <v>2213.84</v>
      </c>
      <c r="F352" s="86">
        <v>906.0122</v>
      </c>
      <c r="G352" s="86">
        <v>1416</v>
      </c>
      <c r="H352" s="86">
        <v>572.04</v>
      </c>
      <c r="I352" s="86">
        <v>372.77</v>
      </c>
      <c r="J352" s="86">
        <v>1210.99</v>
      </c>
      <c r="K352" s="86">
        <v>998.088195888</v>
      </c>
      <c r="L352" s="86">
        <v>8070</v>
      </c>
      <c r="M352" s="89">
        <f t="shared" si="55"/>
        <v>1.55806071871128</v>
      </c>
      <c r="N352" s="89">
        <v>1.22835493736411</v>
      </c>
      <c r="O352" s="89">
        <f t="shared" si="56"/>
        <v>1.26841246883793</v>
      </c>
      <c r="P352" s="89">
        <f t="shared" si="57"/>
        <v>0.176071197076402</v>
      </c>
      <c r="Q352" s="89">
        <f t="shared" si="58"/>
        <v>0.0720569926552167</v>
      </c>
      <c r="R352" s="89">
        <f t="shared" si="59"/>
        <v>0.112617359456955</v>
      </c>
      <c r="S352" s="89">
        <f t="shared" si="60"/>
        <v>0.0454955044518056</v>
      </c>
      <c r="T352" s="89">
        <f t="shared" si="61"/>
        <v>0.0296471561333116</v>
      </c>
      <c r="U352" s="89">
        <f t="shared" si="62"/>
        <v>0.0963124972660864</v>
      </c>
      <c r="V352" s="89">
        <f t="shared" si="63"/>
        <v>0.0793799838460896</v>
      </c>
      <c r="W352" s="90">
        <v>1.37389618644068</v>
      </c>
      <c r="X352" s="89">
        <v>0.241977834340863</v>
      </c>
      <c r="Y352" s="89">
        <f t="shared" si="64"/>
        <v>90.680978234246</v>
      </c>
      <c r="Z352" s="89">
        <v>55.5238294601441</v>
      </c>
      <c r="AA352" s="89">
        <v>94.3664836883545</v>
      </c>
      <c r="AB352" s="89">
        <v>31.4855337142944</v>
      </c>
      <c r="AC352" s="89">
        <v>76.3001441955566</v>
      </c>
      <c r="AD352" s="89">
        <v>44.2889404296875</v>
      </c>
      <c r="AE352" s="89">
        <v>82.7801036834717</v>
      </c>
      <c r="AF352" s="89">
        <v>91.1691951751709</v>
      </c>
      <c r="AG352" s="89">
        <f t="shared" si="65"/>
        <v>73.2221343389421</v>
      </c>
    </row>
    <row r="353" spans="1:33">
      <c r="A353" s="83">
        <v>330000</v>
      </c>
      <c r="B353" s="84" t="s">
        <v>186</v>
      </c>
      <c r="C353" s="84">
        <v>2019</v>
      </c>
      <c r="D353" s="86">
        <v>10053</v>
      </c>
      <c r="E353" s="86">
        <v>1764.6898</v>
      </c>
      <c r="F353" s="86">
        <v>735.6114</v>
      </c>
      <c r="G353" s="86">
        <v>1073.9411</v>
      </c>
      <c r="H353" s="86">
        <v>516.0608</v>
      </c>
      <c r="I353" s="86">
        <v>269.5485</v>
      </c>
      <c r="J353" s="86">
        <v>1009.9552</v>
      </c>
      <c r="K353" s="86">
        <v>2325.8913860875</v>
      </c>
      <c r="L353" s="86">
        <v>5850</v>
      </c>
      <c r="M353" s="89">
        <f t="shared" si="55"/>
        <v>1.71846153846154</v>
      </c>
      <c r="N353" s="89">
        <v>1.21395101251183</v>
      </c>
      <c r="O353" s="89">
        <f t="shared" si="56"/>
        <v>1.41559380959352</v>
      </c>
      <c r="P353" s="89">
        <f t="shared" si="57"/>
        <v>0.175538625285984</v>
      </c>
      <c r="Q353" s="89">
        <f t="shared" si="58"/>
        <v>0.073173321396598</v>
      </c>
      <c r="R353" s="89">
        <f t="shared" si="59"/>
        <v>0.106827922013329</v>
      </c>
      <c r="S353" s="89">
        <f t="shared" si="60"/>
        <v>0.0513340097483338</v>
      </c>
      <c r="T353" s="89">
        <f t="shared" si="61"/>
        <v>0.0268127424649358</v>
      </c>
      <c r="U353" s="89">
        <f t="shared" si="62"/>
        <v>0.100463065751517</v>
      </c>
      <c r="V353" s="89">
        <f t="shared" si="63"/>
        <v>0.23136291515841</v>
      </c>
      <c r="W353" s="90">
        <v>1.37389618644068</v>
      </c>
      <c r="X353" s="89">
        <v>0.241977834340863</v>
      </c>
      <c r="Y353" s="89">
        <f t="shared" si="64"/>
        <v>103.68380131619</v>
      </c>
      <c r="Z353" s="89">
        <v>54.9594116210937</v>
      </c>
      <c r="AA353" s="89">
        <v>97.549524307251</v>
      </c>
      <c r="AB353" s="89">
        <v>27.730119228363</v>
      </c>
      <c r="AC353" s="89">
        <v>88.0612945556641</v>
      </c>
      <c r="AD353" s="89">
        <v>38.0059957504272</v>
      </c>
      <c r="AE353" s="89">
        <v>79.1481971740723</v>
      </c>
      <c r="AF353" s="89">
        <v>63.8138675689697</v>
      </c>
      <c r="AG353" s="89">
        <f t="shared" si="65"/>
        <v>73.2890480802393</v>
      </c>
    </row>
    <row r="354" spans="1:33">
      <c r="A354" s="83">
        <v>340000</v>
      </c>
      <c r="B354" s="84" t="s">
        <v>187</v>
      </c>
      <c r="C354" s="84">
        <v>2019</v>
      </c>
      <c r="D354" s="86">
        <v>7391.02</v>
      </c>
      <c r="E354" s="86">
        <v>1223.92</v>
      </c>
      <c r="F354" s="86">
        <v>687.3588</v>
      </c>
      <c r="G354" s="86">
        <v>1084.55</v>
      </c>
      <c r="H354" s="86">
        <v>377.43</v>
      </c>
      <c r="I354" s="86">
        <v>312.5</v>
      </c>
      <c r="J354" s="86">
        <v>567.75</v>
      </c>
      <c r="K354" s="86">
        <v>2299.1183355568</v>
      </c>
      <c r="L354" s="86">
        <v>6366</v>
      </c>
      <c r="M354" s="89">
        <f t="shared" si="55"/>
        <v>1.16101476594408</v>
      </c>
      <c r="N354" s="89">
        <v>1.41944972136489</v>
      </c>
      <c r="O354" s="89">
        <f t="shared" si="56"/>
        <v>0.817932997885751</v>
      </c>
      <c r="P354" s="89">
        <f t="shared" si="57"/>
        <v>0.165595547028692</v>
      </c>
      <c r="Q354" s="89">
        <f t="shared" si="58"/>
        <v>0.0929991800861045</v>
      </c>
      <c r="R354" s="89">
        <f t="shared" si="59"/>
        <v>0.146738880425165</v>
      </c>
      <c r="S354" s="89">
        <f t="shared" si="60"/>
        <v>0.051066023363487</v>
      </c>
      <c r="T354" s="89">
        <f t="shared" si="61"/>
        <v>0.0422810383411221</v>
      </c>
      <c r="U354" s="89">
        <f t="shared" si="62"/>
        <v>0.0768161904581506</v>
      </c>
      <c r="V354" s="89">
        <f t="shared" si="63"/>
        <v>0.311069153588652</v>
      </c>
      <c r="W354" s="90">
        <v>1.37389618644068</v>
      </c>
      <c r="X354" s="89">
        <v>0.241977834340863</v>
      </c>
      <c r="Y354" s="89">
        <f t="shared" si="64"/>
        <v>50.8831014601394</v>
      </c>
      <c r="Z354" s="89">
        <v>44.4217491149902</v>
      </c>
      <c r="AA354" s="89">
        <v>154.079895019531</v>
      </c>
      <c r="AB354" s="89">
        <v>53.6190366744995</v>
      </c>
      <c r="AC354" s="89">
        <v>87.5214576721191</v>
      </c>
      <c r="AD354" s="89">
        <v>72.2940111160278</v>
      </c>
      <c r="AE354" s="89">
        <v>99.840087890625</v>
      </c>
      <c r="AF354" s="89">
        <v>49.4675827026367</v>
      </c>
      <c r="AG354" s="89">
        <f t="shared" si="65"/>
        <v>76.2260845177969</v>
      </c>
    </row>
    <row r="355" spans="1:33">
      <c r="A355" s="83">
        <v>350000</v>
      </c>
      <c r="B355" s="84" t="s">
        <v>188</v>
      </c>
      <c r="C355" s="84">
        <v>2019</v>
      </c>
      <c r="D355" s="86">
        <v>5077.93</v>
      </c>
      <c r="E355" s="86">
        <v>968.54</v>
      </c>
      <c r="F355" s="86">
        <v>467.7641</v>
      </c>
      <c r="G355" s="86">
        <v>507.89</v>
      </c>
      <c r="H355" s="86">
        <v>133.41</v>
      </c>
      <c r="I355" s="86">
        <v>179.55</v>
      </c>
      <c r="J355" s="86">
        <v>458.78</v>
      </c>
      <c r="K355" s="86">
        <v>2088.536189712</v>
      </c>
      <c r="L355" s="86">
        <v>3973</v>
      </c>
      <c r="M355" s="89">
        <f t="shared" si="55"/>
        <v>1.27810974075006</v>
      </c>
      <c r="N355" s="89">
        <v>1.34820296893576</v>
      </c>
      <c r="O355" s="89">
        <f t="shared" si="56"/>
        <v>0.948009884415974</v>
      </c>
      <c r="P355" s="89">
        <f t="shared" si="57"/>
        <v>0.190735201154801</v>
      </c>
      <c r="Q355" s="89">
        <f t="shared" si="58"/>
        <v>0.0921170831421465</v>
      </c>
      <c r="R355" s="89">
        <f t="shared" si="59"/>
        <v>0.100019102271989</v>
      </c>
      <c r="S355" s="89">
        <f t="shared" si="60"/>
        <v>0.0262725165569435</v>
      </c>
      <c r="T355" s="89">
        <f t="shared" si="61"/>
        <v>0.0353588962431542</v>
      </c>
      <c r="U355" s="89">
        <f t="shared" si="62"/>
        <v>0.090347838587771</v>
      </c>
      <c r="V355" s="89">
        <f t="shared" si="63"/>
        <v>0.411296766539121</v>
      </c>
      <c r="W355" s="90">
        <v>1.37389618644068</v>
      </c>
      <c r="X355" s="89">
        <v>0.241977834340863</v>
      </c>
      <c r="Y355" s="89">
        <f t="shared" si="64"/>
        <v>62.374821361042</v>
      </c>
      <c r="Z355" s="89">
        <v>71.0647249221802</v>
      </c>
      <c r="AA355" s="89">
        <v>151.5647315979</v>
      </c>
      <c r="AB355" s="89">
        <v>23.3134627342224</v>
      </c>
      <c r="AC355" s="89">
        <v>37.5771331787109</v>
      </c>
      <c r="AD355" s="89">
        <v>56.9499492645264</v>
      </c>
      <c r="AE355" s="89">
        <v>87.9993915557861</v>
      </c>
      <c r="AF355" s="89">
        <v>31.4276695251465</v>
      </c>
      <c r="AG355" s="89">
        <f t="shared" si="65"/>
        <v>69.5961433760597</v>
      </c>
    </row>
    <row r="356" spans="1:33">
      <c r="A356" s="83">
        <v>360000</v>
      </c>
      <c r="B356" s="84" t="s">
        <v>189</v>
      </c>
      <c r="C356" s="84">
        <v>2019</v>
      </c>
      <c r="D356" s="86">
        <v>6402.6</v>
      </c>
      <c r="E356" s="86">
        <v>1149.1</v>
      </c>
      <c r="F356" s="86">
        <v>630.9928</v>
      </c>
      <c r="G356" s="86">
        <v>820.1</v>
      </c>
      <c r="H356" s="86">
        <v>182.9194</v>
      </c>
      <c r="I356" s="86">
        <v>196.9</v>
      </c>
      <c r="J356" s="86">
        <v>600.7</v>
      </c>
      <c r="K356" s="86">
        <v>1019.3302687926</v>
      </c>
      <c r="L356" s="86">
        <v>4666</v>
      </c>
      <c r="M356" s="89">
        <f t="shared" si="55"/>
        <v>1.37218174024861</v>
      </c>
      <c r="N356" s="89">
        <v>1.20237030655815</v>
      </c>
      <c r="O356" s="89">
        <f t="shared" si="56"/>
        <v>1.14123056163667</v>
      </c>
      <c r="P356" s="89">
        <f t="shared" si="57"/>
        <v>0.179473963702246</v>
      </c>
      <c r="Q356" s="89">
        <f t="shared" si="58"/>
        <v>0.0985525880111205</v>
      </c>
      <c r="R356" s="89">
        <f t="shared" si="59"/>
        <v>0.128088589010714</v>
      </c>
      <c r="S356" s="89">
        <f t="shared" si="60"/>
        <v>0.0285695498703652</v>
      </c>
      <c r="T356" s="89">
        <f t="shared" si="61"/>
        <v>0.0307531315403117</v>
      </c>
      <c r="U356" s="89">
        <f t="shared" si="62"/>
        <v>0.0938212601130791</v>
      </c>
      <c r="V356" s="89">
        <f t="shared" si="63"/>
        <v>0.159205677192484</v>
      </c>
      <c r="W356" s="90">
        <v>1.37389618644068</v>
      </c>
      <c r="X356" s="89">
        <v>0.241977834340863</v>
      </c>
      <c r="Y356" s="89">
        <f t="shared" si="64"/>
        <v>79.4450170038857</v>
      </c>
      <c r="Z356" s="89">
        <v>59.1300773620606</v>
      </c>
      <c r="AA356" s="89">
        <v>169.914569854736</v>
      </c>
      <c r="AB356" s="89">
        <v>41.5212106704712</v>
      </c>
      <c r="AC356" s="89">
        <v>42.2043037414551</v>
      </c>
      <c r="AD356" s="89">
        <v>46.7405128479004</v>
      </c>
      <c r="AE356" s="89">
        <v>84.9600219726562</v>
      </c>
      <c r="AF356" s="89">
        <v>76.8014097213745</v>
      </c>
      <c r="AG356" s="89">
        <f t="shared" si="65"/>
        <v>79.4684463786824</v>
      </c>
    </row>
    <row r="357" spans="1:33">
      <c r="A357" s="83">
        <v>370000</v>
      </c>
      <c r="B357" s="84" t="s">
        <v>190</v>
      </c>
      <c r="C357" s="84">
        <v>2019</v>
      </c>
      <c r="D357" s="86">
        <v>10739.76</v>
      </c>
      <c r="E357" s="86">
        <v>2156.14</v>
      </c>
      <c r="F357" s="86">
        <v>912.0675</v>
      </c>
      <c r="G357" s="86">
        <v>1444.63</v>
      </c>
      <c r="H357" s="86">
        <v>305.76</v>
      </c>
      <c r="I357" s="86">
        <v>306.5</v>
      </c>
      <c r="J357" s="86">
        <v>1061.95</v>
      </c>
      <c r="K357" s="86">
        <v>1667.2094465292</v>
      </c>
      <c r="L357" s="86">
        <v>10070</v>
      </c>
      <c r="M357" s="89">
        <f t="shared" si="55"/>
        <v>1.06651042701092</v>
      </c>
      <c r="N357" s="89">
        <v>0.897148334728859</v>
      </c>
      <c r="O357" s="89">
        <f t="shared" si="56"/>
        <v>1.18877824962273</v>
      </c>
      <c r="P357" s="89">
        <f t="shared" si="57"/>
        <v>0.200762400649549</v>
      </c>
      <c r="Q357" s="89">
        <f t="shared" si="58"/>
        <v>0.0849243837851125</v>
      </c>
      <c r="R357" s="89">
        <f t="shared" si="59"/>
        <v>0.134512316848794</v>
      </c>
      <c r="S357" s="89">
        <f t="shared" si="60"/>
        <v>0.0284699099421216</v>
      </c>
      <c r="T357" s="89">
        <f t="shared" si="61"/>
        <v>0.0285388127853881</v>
      </c>
      <c r="U357" s="89">
        <f t="shared" si="62"/>
        <v>0.0988802356849688</v>
      </c>
      <c r="V357" s="89">
        <f t="shared" si="63"/>
        <v>0.155237123225212</v>
      </c>
      <c r="W357" s="90">
        <v>1.37389618644068</v>
      </c>
      <c r="X357" s="89">
        <v>0.241977834340863</v>
      </c>
      <c r="Y357" s="89">
        <f t="shared" si="64"/>
        <v>83.6456457769649</v>
      </c>
      <c r="Z357" s="89">
        <v>81.6915416717529</v>
      </c>
      <c r="AA357" s="89">
        <v>131.055860519409</v>
      </c>
      <c r="AB357" s="89">
        <v>45.6880664825439</v>
      </c>
      <c r="AC357" s="89">
        <v>42.0035886764526</v>
      </c>
      <c r="AD357" s="89">
        <v>41.8321132659912</v>
      </c>
      <c r="AE357" s="89">
        <v>80.5332374572754</v>
      </c>
      <c r="AF357" s="89">
        <v>77.5157117843628</v>
      </c>
      <c r="AG357" s="89">
        <f t="shared" si="65"/>
        <v>77.3985112507298</v>
      </c>
    </row>
    <row r="358" spans="1:33">
      <c r="A358" s="83">
        <v>410000</v>
      </c>
      <c r="B358" s="84" t="s">
        <v>191</v>
      </c>
      <c r="C358" s="84">
        <v>2019</v>
      </c>
      <c r="D358" s="86">
        <v>10163.93</v>
      </c>
      <c r="E358" s="86">
        <v>1810.71</v>
      </c>
      <c r="F358" s="86">
        <v>986.7821</v>
      </c>
      <c r="G358" s="86">
        <v>1457.14</v>
      </c>
      <c r="H358" s="86">
        <v>211.07</v>
      </c>
      <c r="I358" s="86">
        <v>352.29</v>
      </c>
      <c r="J358" s="86">
        <v>1097.4</v>
      </c>
      <c r="K358" s="86">
        <v>2707.2441994364</v>
      </c>
      <c r="L358" s="86">
        <v>9640</v>
      </c>
      <c r="M358" s="89">
        <f t="shared" si="55"/>
        <v>1.05434958506224</v>
      </c>
      <c r="N358" s="89">
        <v>1.13587153646535</v>
      </c>
      <c r="O358" s="89">
        <f t="shared" si="56"/>
        <v>0.928229602744697</v>
      </c>
      <c r="P358" s="89">
        <f t="shared" si="57"/>
        <v>0.178150577581703</v>
      </c>
      <c r="Q358" s="89">
        <f t="shared" si="58"/>
        <v>0.09708666824742</v>
      </c>
      <c r="R358" s="89">
        <f t="shared" si="59"/>
        <v>0.143363836626187</v>
      </c>
      <c r="S358" s="89">
        <f t="shared" si="60"/>
        <v>0.0207665735596369</v>
      </c>
      <c r="T358" s="89">
        <f t="shared" si="61"/>
        <v>0.0346608054168024</v>
      </c>
      <c r="U358" s="89">
        <f t="shared" si="62"/>
        <v>0.107970047019214</v>
      </c>
      <c r="V358" s="89">
        <f t="shared" si="63"/>
        <v>0.266358013035942</v>
      </c>
      <c r="W358" s="90">
        <v>1.37389618644068</v>
      </c>
      <c r="X358" s="89">
        <v>0.241977834340863</v>
      </c>
      <c r="Y358" s="89">
        <f t="shared" si="64"/>
        <v>60.6273206129021</v>
      </c>
      <c r="Z358" s="89">
        <v>57.7275562286377</v>
      </c>
      <c r="AA358" s="89">
        <v>165.734729766846</v>
      </c>
      <c r="AB358" s="89">
        <v>51.4297580718994</v>
      </c>
      <c r="AC358" s="89">
        <v>26.4858961105347</v>
      </c>
      <c r="AD358" s="89">
        <v>55.4025173187256</v>
      </c>
      <c r="AE358" s="89">
        <v>72.5793123245239</v>
      </c>
      <c r="AF358" s="89">
        <v>57.5151205062866</v>
      </c>
      <c r="AG358" s="89">
        <f t="shared" si="65"/>
        <v>71.9860674551</v>
      </c>
    </row>
    <row r="359" spans="1:33">
      <c r="A359" s="83">
        <v>420000</v>
      </c>
      <c r="B359" s="84" t="s">
        <v>192</v>
      </c>
      <c r="C359" s="84">
        <v>2019</v>
      </c>
      <c r="D359" s="86">
        <v>7970.21</v>
      </c>
      <c r="E359" s="86">
        <v>1147.1</v>
      </c>
      <c r="F359" s="86">
        <v>601.8175</v>
      </c>
      <c r="G359" s="86">
        <v>1267.01</v>
      </c>
      <c r="H359" s="86">
        <v>319.28</v>
      </c>
      <c r="I359" s="86">
        <v>282.13</v>
      </c>
      <c r="J359" s="86">
        <v>795.05</v>
      </c>
      <c r="K359" s="86">
        <v>2157.0973268868</v>
      </c>
      <c r="L359" s="86">
        <v>5927</v>
      </c>
      <c r="M359" s="89">
        <f t="shared" si="55"/>
        <v>1.34472920533153</v>
      </c>
      <c r="N359" s="89">
        <v>1.37999591243289</v>
      </c>
      <c r="O359" s="89">
        <f t="shared" si="56"/>
        <v>0.974444339447946</v>
      </c>
      <c r="P359" s="89">
        <f t="shared" si="57"/>
        <v>0.143923434890674</v>
      </c>
      <c r="Q359" s="89">
        <f t="shared" si="58"/>
        <v>0.0755083617621117</v>
      </c>
      <c r="R359" s="89">
        <f t="shared" si="59"/>
        <v>0.158968207864034</v>
      </c>
      <c r="S359" s="89">
        <f t="shared" si="60"/>
        <v>0.040059170335537</v>
      </c>
      <c r="T359" s="89">
        <f t="shared" si="61"/>
        <v>0.0353980635391037</v>
      </c>
      <c r="U359" s="89">
        <f t="shared" si="62"/>
        <v>0.0997527041320116</v>
      </c>
      <c r="V359" s="89">
        <f t="shared" si="63"/>
        <v>0.270644980105518</v>
      </c>
      <c r="W359" s="90">
        <v>1.37389618644068</v>
      </c>
      <c r="X359" s="89">
        <v>0.241977834340863</v>
      </c>
      <c r="Y359" s="89">
        <f t="shared" si="64"/>
        <v>64.7101890121569</v>
      </c>
      <c r="Z359" s="89">
        <v>21.4536714553833</v>
      </c>
      <c r="AA359" s="89">
        <v>104.207534790039</v>
      </c>
      <c r="AB359" s="89">
        <v>61.5517950057983</v>
      </c>
      <c r="AC359" s="89">
        <v>65.3491306304932</v>
      </c>
      <c r="AD359" s="89">
        <v>57.0367670059204</v>
      </c>
      <c r="AE359" s="89">
        <v>79.7697925567627</v>
      </c>
      <c r="AF359" s="89">
        <v>56.7435121536255</v>
      </c>
      <c r="AG359" s="89">
        <f t="shared" si="65"/>
        <v>63.8363184745047</v>
      </c>
    </row>
    <row r="360" spans="1:33">
      <c r="A360" s="83">
        <v>430000</v>
      </c>
      <c r="B360" s="84" t="s">
        <v>193</v>
      </c>
      <c r="C360" s="84">
        <v>2019</v>
      </c>
      <c r="D360" s="86">
        <v>8034.42</v>
      </c>
      <c r="E360" s="86">
        <v>1270.02</v>
      </c>
      <c r="F360" s="86">
        <v>661.5794</v>
      </c>
      <c r="G360" s="86">
        <v>1160.33</v>
      </c>
      <c r="H360" s="86">
        <v>171.92</v>
      </c>
      <c r="I360" s="86">
        <v>242.68</v>
      </c>
      <c r="J360" s="86">
        <v>850.66</v>
      </c>
      <c r="K360" s="86">
        <v>1144.56229328</v>
      </c>
      <c r="L360" s="86">
        <v>6918</v>
      </c>
      <c r="M360" s="89">
        <f t="shared" si="55"/>
        <v>1.16137901127493</v>
      </c>
      <c r="N360" s="89">
        <v>1.18831417892892</v>
      </c>
      <c r="O360" s="89">
        <f t="shared" si="56"/>
        <v>0.977333294400086</v>
      </c>
      <c r="P360" s="89">
        <f t="shared" si="57"/>
        <v>0.158072393526851</v>
      </c>
      <c r="Q360" s="89">
        <f t="shared" si="58"/>
        <v>0.0823431436245553</v>
      </c>
      <c r="R360" s="89">
        <f t="shared" si="59"/>
        <v>0.14441988345145</v>
      </c>
      <c r="S360" s="89">
        <f t="shared" si="60"/>
        <v>0.0213979353830146</v>
      </c>
      <c r="T360" s="89">
        <f t="shared" si="61"/>
        <v>0.0302050428033386</v>
      </c>
      <c r="U360" s="89">
        <f t="shared" si="62"/>
        <v>0.105876964360837</v>
      </c>
      <c r="V360" s="89">
        <f t="shared" si="63"/>
        <v>0.142457363852027</v>
      </c>
      <c r="W360" s="90">
        <v>1.37389618644068</v>
      </c>
      <c r="X360" s="89">
        <v>0.241977834340863</v>
      </c>
      <c r="Y360" s="89">
        <f t="shared" si="64"/>
        <v>64.9654154555466</v>
      </c>
      <c r="Z360" s="89">
        <v>36.4487218856812</v>
      </c>
      <c r="AA360" s="89">
        <v>123.695850372314</v>
      </c>
      <c r="AB360" s="89">
        <v>52.1147775650024</v>
      </c>
      <c r="AC360" s="89">
        <v>27.7577185630798</v>
      </c>
      <c r="AD360" s="89">
        <v>45.5255842208862</v>
      </c>
      <c r="AE360" s="89">
        <v>74.4108390808105</v>
      </c>
      <c r="AF360" s="89">
        <v>79.8159313201904</v>
      </c>
      <c r="AG360" s="89">
        <f t="shared" si="65"/>
        <v>64.9772540048055</v>
      </c>
    </row>
    <row r="361" spans="1:33">
      <c r="A361" s="83">
        <v>440000</v>
      </c>
      <c r="B361" s="84" t="s">
        <v>194</v>
      </c>
      <c r="C361" s="84">
        <v>2019</v>
      </c>
      <c r="D361" s="86">
        <v>17314.12</v>
      </c>
      <c r="E361" s="86">
        <v>3189.64</v>
      </c>
      <c r="F361" s="86">
        <v>1579.6015</v>
      </c>
      <c r="G361" s="86">
        <v>1709.48</v>
      </c>
      <c r="H361" s="86">
        <v>1179.14</v>
      </c>
      <c r="I361" s="86">
        <v>746.19</v>
      </c>
      <c r="J361" s="86">
        <v>1862.11</v>
      </c>
      <c r="K361" s="86">
        <v>3441.780032652</v>
      </c>
      <c r="L361" s="86">
        <v>11521</v>
      </c>
      <c r="M361" s="89">
        <f t="shared" si="55"/>
        <v>1.50283135144519</v>
      </c>
      <c r="N361" s="89">
        <v>1.2042376515549</v>
      </c>
      <c r="O361" s="89">
        <f t="shared" si="56"/>
        <v>1.2479524697677</v>
      </c>
      <c r="P361" s="89">
        <f t="shared" si="57"/>
        <v>0.184221895193056</v>
      </c>
      <c r="Q361" s="89">
        <f t="shared" si="58"/>
        <v>0.0912319829133678</v>
      </c>
      <c r="R361" s="89">
        <f t="shared" si="59"/>
        <v>0.0987332882063888</v>
      </c>
      <c r="S361" s="89">
        <f t="shared" si="60"/>
        <v>0.0681027970234699</v>
      </c>
      <c r="T361" s="89">
        <f t="shared" si="61"/>
        <v>0.0430971946596189</v>
      </c>
      <c r="U361" s="89">
        <f t="shared" si="62"/>
        <v>0.107548636604113</v>
      </c>
      <c r="V361" s="89">
        <f t="shared" si="63"/>
        <v>0.198784577711833</v>
      </c>
      <c r="W361" s="90">
        <v>1.37389618644068</v>
      </c>
      <c r="X361" s="89">
        <v>0.241977834340863</v>
      </c>
      <c r="Y361" s="89">
        <f t="shared" si="64"/>
        <v>88.8734274482478</v>
      </c>
      <c r="Z361" s="89">
        <v>64.1619300842285</v>
      </c>
      <c r="AA361" s="89">
        <v>149.041004180908</v>
      </c>
      <c r="AB361" s="89">
        <v>22.4793982505798</v>
      </c>
      <c r="AC361" s="89">
        <v>121.840534210205</v>
      </c>
      <c r="AD361" s="89">
        <v>74.1031551361084</v>
      </c>
      <c r="AE361" s="89">
        <v>72.9480648040771</v>
      </c>
      <c r="AF361" s="89">
        <v>69.6776247024536</v>
      </c>
      <c r="AG361" s="89">
        <f t="shared" si="65"/>
        <v>85.8600033397624</v>
      </c>
    </row>
    <row r="362" spans="1:33">
      <c r="A362" s="83">
        <v>450000</v>
      </c>
      <c r="B362" s="84" t="s">
        <v>195</v>
      </c>
      <c r="C362" s="84">
        <v>2019</v>
      </c>
      <c r="D362" s="86">
        <v>5849.02</v>
      </c>
      <c r="E362" s="86">
        <v>1014.79</v>
      </c>
      <c r="F362" s="86">
        <v>565.2862</v>
      </c>
      <c r="G362" s="86">
        <v>818.29</v>
      </c>
      <c r="H362" s="86">
        <v>72.62</v>
      </c>
      <c r="I362" s="86">
        <v>99.69</v>
      </c>
      <c r="J362" s="86">
        <v>595.24</v>
      </c>
      <c r="K362" s="86">
        <v>1641.6354241336</v>
      </c>
      <c r="L362" s="86">
        <v>4960</v>
      </c>
      <c r="M362" s="89">
        <f t="shared" si="55"/>
        <v>1.17923790322581</v>
      </c>
      <c r="N362" s="89">
        <v>1.10644281009755</v>
      </c>
      <c r="O362" s="89">
        <f t="shared" si="56"/>
        <v>1.06579200701918</v>
      </c>
      <c r="P362" s="89">
        <f t="shared" si="57"/>
        <v>0.173497440596886</v>
      </c>
      <c r="Q362" s="89">
        <f t="shared" si="58"/>
        <v>0.0966463099801334</v>
      </c>
      <c r="R362" s="89">
        <f t="shared" si="59"/>
        <v>0.139902069064561</v>
      </c>
      <c r="S362" s="89">
        <f t="shared" si="60"/>
        <v>0.0124157551179514</v>
      </c>
      <c r="T362" s="89">
        <f t="shared" si="61"/>
        <v>0.0170438808552544</v>
      </c>
      <c r="U362" s="89">
        <f t="shared" si="62"/>
        <v>0.101767475577105</v>
      </c>
      <c r="V362" s="89">
        <f t="shared" si="63"/>
        <v>0.28066845798674</v>
      </c>
      <c r="W362" s="90">
        <v>1.37389618644068</v>
      </c>
      <c r="X362" s="89">
        <v>0.241977834340863</v>
      </c>
      <c r="Y362" s="89">
        <f t="shared" si="64"/>
        <v>72.7803530307694</v>
      </c>
      <c r="Z362" s="89">
        <v>52.7961683273315</v>
      </c>
      <c r="AA362" s="89">
        <v>164.479122161865</v>
      </c>
      <c r="AB362" s="89">
        <v>49.1842222213745</v>
      </c>
      <c r="AC362" s="89">
        <v>9.66391026973724</v>
      </c>
      <c r="AD362" s="89">
        <v>16.3517117500305</v>
      </c>
      <c r="AE362" s="89">
        <v>78.0067920684814</v>
      </c>
      <c r="AF362" s="89">
        <v>54.9393892288208</v>
      </c>
      <c r="AG362" s="89">
        <f t="shared" si="65"/>
        <v>67.9619667333778</v>
      </c>
    </row>
    <row r="363" spans="1:33">
      <c r="A363" s="83">
        <v>460000</v>
      </c>
      <c r="B363" s="84" t="s">
        <v>196</v>
      </c>
      <c r="C363" s="84">
        <v>2019</v>
      </c>
      <c r="D363" s="86">
        <v>1858.6</v>
      </c>
      <c r="E363" s="86">
        <v>273.5</v>
      </c>
      <c r="F363" s="86">
        <v>169.8019</v>
      </c>
      <c r="G363" s="86">
        <v>221.91</v>
      </c>
      <c r="H363" s="86">
        <v>30.1</v>
      </c>
      <c r="I363" s="86">
        <v>4.2</v>
      </c>
      <c r="J363" s="86">
        <v>148.7</v>
      </c>
      <c r="K363" s="86">
        <v>400.7204256432</v>
      </c>
      <c r="L363" s="86">
        <v>945</v>
      </c>
      <c r="M363" s="89">
        <f t="shared" si="55"/>
        <v>1.96677248677249</v>
      </c>
      <c r="N363" s="89">
        <v>1.34792887673747</v>
      </c>
      <c r="O363" s="89">
        <f t="shared" si="56"/>
        <v>1.45910702019595</v>
      </c>
      <c r="P363" s="89">
        <f t="shared" si="57"/>
        <v>0.147153771656085</v>
      </c>
      <c r="Q363" s="89">
        <f t="shared" si="58"/>
        <v>0.0913601097600344</v>
      </c>
      <c r="R363" s="89">
        <f t="shared" si="59"/>
        <v>0.11939631981061</v>
      </c>
      <c r="S363" s="89">
        <f t="shared" si="60"/>
        <v>0.0161949854729366</v>
      </c>
      <c r="T363" s="89">
        <f t="shared" si="61"/>
        <v>0.00225976541482837</v>
      </c>
      <c r="U363" s="89">
        <f t="shared" si="62"/>
        <v>0.0800064564726138</v>
      </c>
      <c r="V363" s="89">
        <f t="shared" si="63"/>
        <v>0.215603371162811</v>
      </c>
      <c r="W363" s="90">
        <v>1.37389618644068</v>
      </c>
      <c r="X363" s="89">
        <v>0.241977834340863</v>
      </c>
      <c r="Y363" s="89">
        <f t="shared" si="64"/>
        <v>107.528001785394</v>
      </c>
      <c r="Z363" s="89">
        <v>24.8771786689758</v>
      </c>
      <c r="AA363" s="89">
        <v>149.406337738037</v>
      </c>
      <c r="AB363" s="89">
        <v>35.8828210830688</v>
      </c>
      <c r="AC363" s="89">
        <v>17.2768366336823</v>
      </c>
      <c r="AD363" s="89">
        <v>-16.4197051525116</v>
      </c>
      <c r="AE363" s="89">
        <v>97.0484828948975</v>
      </c>
      <c r="AF363" s="89">
        <v>66.6504192352295</v>
      </c>
      <c r="AG363" s="89">
        <f t="shared" si="65"/>
        <v>67.6920132875673</v>
      </c>
    </row>
    <row r="364" spans="1:33">
      <c r="A364" s="83">
        <v>500000</v>
      </c>
      <c r="B364" s="84" t="s">
        <v>197</v>
      </c>
      <c r="C364" s="84">
        <v>2019</v>
      </c>
      <c r="D364" s="86">
        <v>4847.79</v>
      </c>
      <c r="E364" s="86">
        <v>728.25</v>
      </c>
      <c r="F364" s="86">
        <v>383.2583</v>
      </c>
      <c r="G364" s="86">
        <v>880.13</v>
      </c>
      <c r="H364" s="86">
        <v>79.26</v>
      </c>
      <c r="I364" s="86">
        <v>174.79</v>
      </c>
      <c r="J364" s="86">
        <v>349.29</v>
      </c>
      <c r="K364" s="86">
        <v>906.2686655136</v>
      </c>
      <c r="L364" s="86">
        <v>3124</v>
      </c>
      <c r="M364" s="89">
        <f t="shared" si="55"/>
        <v>1.55178937259923</v>
      </c>
      <c r="N364" s="89">
        <v>1.21511039712869</v>
      </c>
      <c r="O364" s="89">
        <f t="shared" si="56"/>
        <v>1.27707686171241</v>
      </c>
      <c r="P364" s="89">
        <f t="shared" si="57"/>
        <v>0.150223091346779</v>
      </c>
      <c r="Q364" s="89">
        <f t="shared" si="58"/>
        <v>0.0790583544254186</v>
      </c>
      <c r="R364" s="89">
        <f t="shared" si="59"/>
        <v>0.181552831290134</v>
      </c>
      <c r="S364" s="89">
        <f t="shared" si="60"/>
        <v>0.0163497181189779</v>
      </c>
      <c r="T364" s="89">
        <f t="shared" si="61"/>
        <v>0.0360556047188513</v>
      </c>
      <c r="U364" s="89">
        <f t="shared" si="62"/>
        <v>0.072051388364595</v>
      </c>
      <c r="V364" s="89">
        <f t="shared" si="63"/>
        <v>0.18694470377504</v>
      </c>
      <c r="W364" s="90">
        <v>1.37389618644068</v>
      </c>
      <c r="X364" s="89">
        <v>0.241977834340863</v>
      </c>
      <c r="Y364" s="89">
        <f t="shared" si="64"/>
        <v>91.4464391757005</v>
      </c>
      <c r="Z364" s="89">
        <v>28.1300401687622</v>
      </c>
      <c r="AA364" s="89">
        <v>114.329786300659</v>
      </c>
      <c r="AB364" s="89">
        <v>76.2016916275024</v>
      </c>
      <c r="AC364" s="89">
        <v>17.5885319709778</v>
      </c>
      <c r="AD364" s="89">
        <v>58.4943151473999</v>
      </c>
      <c r="AE364" s="89">
        <v>104.009466171265</v>
      </c>
      <c r="AF364" s="89">
        <v>71.8086767196655</v>
      </c>
      <c r="AG364" s="89">
        <f t="shared" si="65"/>
        <v>72.4685299692343</v>
      </c>
    </row>
    <row r="365" spans="1:33">
      <c r="A365" s="83">
        <v>510000</v>
      </c>
      <c r="B365" s="84" t="s">
        <v>198</v>
      </c>
      <c r="C365" s="84">
        <v>2019</v>
      </c>
      <c r="D365" s="86">
        <v>10349.59</v>
      </c>
      <c r="E365" s="86">
        <v>1606.1</v>
      </c>
      <c r="F365" s="86">
        <v>943.2664</v>
      </c>
      <c r="G365" s="86">
        <v>1762.3</v>
      </c>
      <c r="H365" s="86">
        <v>185.93</v>
      </c>
      <c r="I365" s="86">
        <v>267.01</v>
      </c>
      <c r="J365" s="86">
        <v>955.62</v>
      </c>
      <c r="K365" s="86">
        <v>1777.841911524</v>
      </c>
      <c r="L365" s="86">
        <v>8375</v>
      </c>
      <c r="M365" s="89">
        <f t="shared" si="55"/>
        <v>1.23577194029851</v>
      </c>
      <c r="N365" s="89">
        <v>1.24417882562284</v>
      </c>
      <c r="O365" s="89">
        <f t="shared" si="56"/>
        <v>0.993243024916355</v>
      </c>
      <c r="P365" s="89">
        <f t="shared" si="57"/>
        <v>0.155184891382171</v>
      </c>
      <c r="Q365" s="89">
        <f t="shared" si="58"/>
        <v>0.0911404606366049</v>
      </c>
      <c r="R365" s="89">
        <f t="shared" si="59"/>
        <v>0.17027727668439</v>
      </c>
      <c r="S365" s="89">
        <f t="shared" si="60"/>
        <v>0.0179649628632632</v>
      </c>
      <c r="T365" s="89">
        <f t="shared" si="61"/>
        <v>0.0257990896257726</v>
      </c>
      <c r="U365" s="89">
        <f t="shared" si="62"/>
        <v>0.0923340924616338</v>
      </c>
      <c r="V365" s="89">
        <f t="shared" si="63"/>
        <v>0.171778970135435</v>
      </c>
      <c r="W365" s="90">
        <v>1.37389618644068</v>
      </c>
      <c r="X365" s="89">
        <v>0.241977834340863</v>
      </c>
      <c r="Y365" s="89">
        <f t="shared" si="64"/>
        <v>66.3709700599714</v>
      </c>
      <c r="Z365" s="89">
        <v>33.3885502815247</v>
      </c>
      <c r="AA365" s="89">
        <v>148.780040740967</v>
      </c>
      <c r="AB365" s="89">
        <v>68.8876152038574</v>
      </c>
      <c r="AC365" s="89">
        <v>20.8422994613647</v>
      </c>
      <c r="AD365" s="89">
        <v>35.7590675354004</v>
      </c>
      <c r="AE365" s="89">
        <v>86.2613487243652</v>
      </c>
      <c r="AF365" s="89">
        <v>74.5383501052856</v>
      </c>
      <c r="AG365" s="89">
        <f t="shared" si="65"/>
        <v>69.2283507683954</v>
      </c>
    </row>
    <row r="366" spans="1:33">
      <c r="A366" s="83">
        <v>520000</v>
      </c>
      <c r="B366" s="84" t="s">
        <v>199</v>
      </c>
      <c r="C366" s="84">
        <v>2019</v>
      </c>
      <c r="D366" s="86">
        <v>5948.74</v>
      </c>
      <c r="E366" s="86">
        <v>1067.62</v>
      </c>
      <c r="F366" s="86">
        <v>534.7776</v>
      </c>
      <c r="G366" s="86">
        <v>589.03</v>
      </c>
      <c r="H366" s="86">
        <v>114.13</v>
      </c>
      <c r="I366" s="86">
        <v>188.53</v>
      </c>
      <c r="J366" s="86">
        <v>573.06</v>
      </c>
      <c r="K366" s="86">
        <v>760.9096439334</v>
      </c>
      <c r="L366" s="86">
        <v>3623</v>
      </c>
      <c r="M366" s="89">
        <f t="shared" si="55"/>
        <v>1.64193762075628</v>
      </c>
      <c r="N366" s="89">
        <v>1.44466868625415</v>
      </c>
      <c r="O366" s="89">
        <f t="shared" si="56"/>
        <v>1.13654960225768</v>
      </c>
      <c r="P366" s="89">
        <f t="shared" si="57"/>
        <v>0.179469938171781</v>
      </c>
      <c r="Q366" s="89">
        <f t="shared" si="58"/>
        <v>0.0898976253794921</v>
      </c>
      <c r="R366" s="89">
        <f t="shared" si="59"/>
        <v>0.0990176070899048</v>
      </c>
      <c r="S366" s="89">
        <f t="shared" si="60"/>
        <v>0.0191855754327807</v>
      </c>
      <c r="T366" s="89">
        <f t="shared" si="61"/>
        <v>0.031692425622905</v>
      </c>
      <c r="U366" s="89">
        <f t="shared" si="62"/>
        <v>0.0963330049724816</v>
      </c>
      <c r="V366" s="89">
        <f t="shared" si="63"/>
        <v>0.127911060818493</v>
      </c>
      <c r="W366" s="90">
        <v>1.37389618644068</v>
      </c>
      <c r="X366" s="89">
        <v>0.241977834340863</v>
      </c>
      <c r="Y366" s="89">
        <f t="shared" si="64"/>
        <v>79.0314748636508</v>
      </c>
      <c r="Z366" s="89">
        <v>59.1258144378662</v>
      </c>
      <c r="AA366" s="89">
        <v>145.236291885376</v>
      </c>
      <c r="AB366" s="89">
        <v>22.6638245582581</v>
      </c>
      <c r="AC366" s="89">
        <v>23.3011150360107</v>
      </c>
      <c r="AD366" s="89">
        <v>48.8226127624512</v>
      </c>
      <c r="AE366" s="89">
        <v>82.7621555328369</v>
      </c>
      <c r="AF366" s="89">
        <v>82.4341106414795</v>
      </c>
      <c r="AG366" s="89">
        <f t="shared" si="65"/>
        <v>72.4589927743201</v>
      </c>
    </row>
    <row r="367" spans="1:33">
      <c r="A367" s="83">
        <v>530000</v>
      </c>
      <c r="B367" s="84" t="s">
        <v>200</v>
      </c>
      <c r="C367" s="84">
        <v>2019</v>
      </c>
      <c r="D367" s="86">
        <v>6770.09</v>
      </c>
      <c r="E367" s="86">
        <v>1069.85</v>
      </c>
      <c r="F367" s="86">
        <v>608.5022</v>
      </c>
      <c r="G367" s="86">
        <v>915</v>
      </c>
      <c r="H367" s="86">
        <v>59</v>
      </c>
      <c r="I367" s="86">
        <v>205.16</v>
      </c>
      <c r="J367" s="86">
        <v>650.86</v>
      </c>
      <c r="K367" s="86">
        <v>2141.7536348208</v>
      </c>
      <c r="L367" s="86">
        <v>4858</v>
      </c>
      <c r="M367" s="89">
        <f t="shared" si="55"/>
        <v>1.39359613009469</v>
      </c>
      <c r="N367" s="89">
        <v>1.36670862729776</v>
      </c>
      <c r="O367" s="89">
        <f t="shared" si="56"/>
        <v>1.01967317851069</v>
      </c>
      <c r="P367" s="89">
        <f t="shared" si="57"/>
        <v>0.158025964204316</v>
      </c>
      <c r="Q367" s="89">
        <f t="shared" si="58"/>
        <v>0.0898809617006569</v>
      </c>
      <c r="R367" s="89">
        <f t="shared" si="59"/>
        <v>0.135153299291442</v>
      </c>
      <c r="S367" s="89">
        <f t="shared" si="60"/>
        <v>0.00871480290513125</v>
      </c>
      <c r="T367" s="89">
        <f t="shared" si="61"/>
        <v>0.0303038807460462</v>
      </c>
      <c r="U367" s="89">
        <f t="shared" si="62"/>
        <v>0.0961375698107411</v>
      </c>
      <c r="V367" s="89">
        <f t="shared" si="63"/>
        <v>0.31635526777647</v>
      </c>
      <c r="W367" s="90">
        <v>1.37389618644068</v>
      </c>
      <c r="X367" s="89">
        <v>0.241977834340863</v>
      </c>
      <c r="Y367" s="89">
        <f t="shared" si="64"/>
        <v>68.7059576980202</v>
      </c>
      <c r="Z367" s="89">
        <v>36.3995146751404</v>
      </c>
      <c r="AA367" s="89">
        <v>145.188779830933</v>
      </c>
      <c r="AB367" s="89">
        <v>46.1038541793823</v>
      </c>
      <c r="AC367" s="89">
        <v>2.20866918563843</v>
      </c>
      <c r="AD367" s="89">
        <v>45.7446765899658</v>
      </c>
      <c r="AE367" s="89">
        <v>82.9331684112549</v>
      </c>
      <c r="AF367" s="89">
        <v>48.5161399841309</v>
      </c>
      <c r="AG367" s="89">
        <f t="shared" si="65"/>
        <v>63.5300865505523</v>
      </c>
    </row>
    <row r="368" spans="1:33">
      <c r="A368" s="83">
        <v>540000</v>
      </c>
      <c r="B368" s="84" t="s">
        <v>201</v>
      </c>
      <c r="C368" s="84">
        <v>2019</v>
      </c>
      <c r="D368" s="86">
        <v>2187.75</v>
      </c>
      <c r="E368" s="86">
        <v>263.26</v>
      </c>
      <c r="F368" s="86">
        <v>123.0531</v>
      </c>
      <c r="G368" s="86">
        <v>155.78</v>
      </c>
      <c r="H368" s="86">
        <v>7.28</v>
      </c>
      <c r="I368" s="86">
        <v>40.91</v>
      </c>
      <c r="J368" s="86">
        <v>286.9</v>
      </c>
      <c r="K368" s="86">
        <v>513.8831828928</v>
      </c>
      <c r="L368" s="86">
        <v>351</v>
      </c>
      <c r="M368" s="89">
        <f t="shared" si="55"/>
        <v>6.23290598290598</v>
      </c>
      <c r="N368" s="89">
        <v>1.37293164503617</v>
      </c>
      <c r="O368" s="89">
        <f t="shared" si="56"/>
        <v>4.53985164187965</v>
      </c>
      <c r="P368" s="89">
        <f t="shared" si="57"/>
        <v>0.120333676151297</v>
      </c>
      <c r="Q368" s="89">
        <f t="shared" si="58"/>
        <v>0.0562464175522797</v>
      </c>
      <c r="R368" s="89">
        <f t="shared" si="59"/>
        <v>0.0712055765055422</v>
      </c>
      <c r="S368" s="89">
        <f t="shared" si="60"/>
        <v>0.00332761970060565</v>
      </c>
      <c r="T368" s="89">
        <f t="shared" si="61"/>
        <v>0.0186995771911781</v>
      </c>
      <c r="U368" s="89">
        <f t="shared" si="62"/>
        <v>0.131139298365901</v>
      </c>
      <c r="V368" s="89">
        <f t="shared" si="63"/>
        <v>0.234891181758793</v>
      </c>
      <c r="W368" s="90">
        <v>1.37389618644068</v>
      </c>
      <c r="X368" s="89">
        <v>0.241977834340863</v>
      </c>
      <c r="Y368" s="89">
        <f t="shared" si="64"/>
        <v>379.698217593682</v>
      </c>
      <c r="Z368" s="89">
        <v>-3.54672521352768</v>
      </c>
      <c r="AA368" s="89">
        <v>49.2850780487061</v>
      </c>
      <c r="AB368" s="89">
        <v>4.62308257818222</v>
      </c>
      <c r="AC368" s="89">
        <v>-8.6433357000351</v>
      </c>
      <c r="AD368" s="89">
        <v>20.0218343734741</v>
      </c>
      <c r="AE368" s="89">
        <v>52.3053693771362</v>
      </c>
      <c r="AF368" s="89">
        <v>63.1788158416748</v>
      </c>
      <c r="AG368" s="89">
        <f t="shared" si="65"/>
        <v>95.9489730910564</v>
      </c>
    </row>
    <row r="369" spans="1:33">
      <c r="A369" s="83">
        <v>610000</v>
      </c>
      <c r="B369" s="84" t="s">
        <v>202</v>
      </c>
      <c r="C369" s="84">
        <v>2019</v>
      </c>
      <c r="D369" s="86">
        <v>5718.52</v>
      </c>
      <c r="E369" s="86">
        <v>951.23</v>
      </c>
      <c r="F369" s="86">
        <v>466.2948</v>
      </c>
      <c r="G369" s="86">
        <v>853.54</v>
      </c>
      <c r="H369" s="86">
        <v>71.38</v>
      </c>
      <c r="I369" s="86">
        <v>245.48</v>
      </c>
      <c r="J369" s="86">
        <v>528.97</v>
      </c>
      <c r="K369" s="86">
        <v>1449.3011956848</v>
      </c>
      <c r="L369" s="86">
        <v>3876</v>
      </c>
      <c r="M369" s="89">
        <f t="shared" si="55"/>
        <v>1.47536635706914</v>
      </c>
      <c r="N369" s="89">
        <v>1.20174773315904</v>
      </c>
      <c r="O369" s="89">
        <f t="shared" si="56"/>
        <v>1.2276839109909</v>
      </c>
      <c r="P369" s="89">
        <f t="shared" si="57"/>
        <v>0.166341990584977</v>
      </c>
      <c r="Q369" s="89">
        <f t="shared" si="58"/>
        <v>0.0815411679945161</v>
      </c>
      <c r="R369" s="89">
        <f t="shared" si="59"/>
        <v>0.149258899155726</v>
      </c>
      <c r="S369" s="89">
        <f t="shared" si="60"/>
        <v>0.0124822506522667</v>
      </c>
      <c r="T369" s="89">
        <f t="shared" si="61"/>
        <v>0.0429271909515049</v>
      </c>
      <c r="U369" s="89">
        <f t="shared" si="62"/>
        <v>0.092501206605905</v>
      </c>
      <c r="V369" s="89">
        <f t="shared" si="63"/>
        <v>0.253439910271329</v>
      </c>
      <c r="W369" s="90">
        <v>1.37389618644068</v>
      </c>
      <c r="X369" s="89">
        <v>0.241977834340863</v>
      </c>
      <c r="Y369" s="89">
        <f t="shared" si="64"/>
        <v>87.082789568829</v>
      </c>
      <c r="Z369" s="89">
        <v>45.2128314971924</v>
      </c>
      <c r="AA369" s="89">
        <v>121.409149169922</v>
      </c>
      <c r="AB369" s="89">
        <v>55.2536869049072</v>
      </c>
      <c r="AC369" s="89">
        <v>9.79785978794098</v>
      </c>
      <c r="AD369" s="89">
        <v>73.7263154983521</v>
      </c>
      <c r="AE369" s="89">
        <v>86.1151218414307</v>
      </c>
      <c r="AF369" s="89">
        <v>59.8402404785156</v>
      </c>
      <c r="AG369" s="89">
        <f t="shared" si="65"/>
        <v>70.8831774649476</v>
      </c>
    </row>
    <row r="370" spans="1:33">
      <c r="A370" s="83">
        <v>620000</v>
      </c>
      <c r="B370" s="84" t="s">
        <v>203</v>
      </c>
      <c r="C370" s="84">
        <v>2019</v>
      </c>
      <c r="D370" s="86">
        <v>3951.6</v>
      </c>
      <c r="E370" s="86">
        <v>636.05</v>
      </c>
      <c r="F370" s="86">
        <v>326.409</v>
      </c>
      <c r="G370" s="86">
        <v>529.14</v>
      </c>
      <c r="H370" s="86">
        <v>29.39</v>
      </c>
      <c r="I370" s="86">
        <v>106.52</v>
      </c>
      <c r="J370" s="86">
        <v>373.62</v>
      </c>
      <c r="K370" s="86">
        <v>780.541586475</v>
      </c>
      <c r="L370" s="86">
        <v>2647</v>
      </c>
      <c r="M370" s="89">
        <f t="shared" si="55"/>
        <v>1.49285984132981</v>
      </c>
      <c r="N370" s="89">
        <v>1.0736854283172</v>
      </c>
      <c r="O370" s="89">
        <f t="shared" si="56"/>
        <v>1.39040709872498</v>
      </c>
      <c r="P370" s="89">
        <f t="shared" si="57"/>
        <v>0.160960117420792</v>
      </c>
      <c r="Q370" s="89">
        <f t="shared" si="58"/>
        <v>0.0826017309444276</v>
      </c>
      <c r="R370" s="89">
        <f t="shared" si="59"/>
        <v>0.133905253568175</v>
      </c>
      <c r="S370" s="89">
        <f t="shared" si="60"/>
        <v>0.00743749367344873</v>
      </c>
      <c r="T370" s="89">
        <f t="shared" si="61"/>
        <v>0.0269561696527989</v>
      </c>
      <c r="U370" s="89">
        <f t="shared" si="62"/>
        <v>0.0945490434254479</v>
      </c>
      <c r="V370" s="89">
        <f t="shared" si="63"/>
        <v>0.197525454619648</v>
      </c>
      <c r="W370" s="90">
        <v>1.37389618644068</v>
      </c>
      <c r="X370" s="89">
        <v>0.241977834340863</v>
      </c>
      <c r="Y370" s="89">
        <f t="shared" si="64"/>
        <v>101.458666365261</v>
      </c>
      <c r="Z370" s="89">
        <v>39.5091271400452</v>
      </c>
      <c r="AA370" s="89">
        <v>124.433174133301</v>
      </c>
      <c r="AB370" s="89">
        <v>45.2942848205566</v>
      </c>
      <c r="AC370" s="89">
        <v>-0.364357493817806</v>
      </c>
      <c r="AD370" s="89">
        <v>38.3239269256592</v>
      </c>
      <c r="AE370" s="89">
        <v>84.3231868743896</v>
      </c>
      <c r="AF370" s="89">
        <v>69.9042558670044</v>
      </c>
      <c r="AG370" s="89">
        <f t="shared" si="65"/>
        <v>68.6312081634334</v>
      </c>
    </row>
    <row r="371" spans="1:33">
      <c r="A371" s="83">
        <v>630000</v>
      </c>
      <c r="B371" s="84" t="s">
        <v>204</v>
      </c>
      <c r="C371" s="84">
        <v>2019</v>
      </c>
      <c r="D371" s="86">
        <v>1863.67</v>
      </c>
      <c r="E371" s="86">
        <v>221.37</v>
      </c>
      <c r="F371" s="86">
        <v>148.2302</v>
      </c>
      <c r="G371" s="86">
        <v>267.71</v>
      </c>
      <c r="H371" s="86">
        <v>10.37</v>
      </c>
      <c r="I371" s="86">
        <v>69.38</v>
      </c>
      <c r="J371" s="86">
        <v>131.51</v>
      </c>
      <c r="K371" s="86">
        <v>1345.1173576736</v>
      </c>
      <c r="L371" s="86">
        <v>608</v>
      </c>
      <c r="M371" s="89">
        <f t="shared" si="55"/>
        <v>3.06524671052632</v>
      </c>
      <c r="N371" s="89">
        <v>1.04092201908042</v>
      </c>
      <c r="O371" s="89">
        <f t="shared" si="56"/>
        <v>2.94474192527337</v>
      </c>
      <c r="P371" s="89">
        <f t="shared" si="57"/>
        <v>0.118781758573138</v>
      </c>
      <c r="Q371" s="89">
        <f t="shared" si="58"/>
        <v>0.0795367205567509</v>
      </c>
      <c r="R371" s="89">
        <f t="shared" si="59"/>
        <v>0.143646675645366</v>
      </c>
      <c r="S371" s="89">
        <f t="shared" si="60"/>
        <v>0.00556428981525699</v>
      </c>
      <c r="T371" s="89">
        <f t="shared" si="61"/>
        <v>0.0372276207697715</v>
      </c>
      <c r="U371" s="89">
        <f t="shared" si="62"/>
        <v>0.0705650678499949</v>
      </c>
      <c r="V371" s="89">
        <f t="shared" si="63"/>
        <v>0.721757262644996</v>
      </c>
      <c r="W371" s="90">
        <v>1.37389618644068</v>
      </c>
      <c r="X371" s="89">
        <v>0.241977834340863</v>
      </c>
      <c r="Y371" s="89">
        <f t="shared" si="64"/>
        <v>238.777301023401</v>
      </c>
      <c r="Z371" s="89">
        <v>-5.19144535064697</v>
      </c>
      <c r="AA371" s="89">
        <v>115.693769454956</v>
      </c>
      <c r="AB371" s="89">
        <v>51.6132259368896</v>
      </c>
      <c r="AC371" s="89">
        <v>-4.13776129484177</v>
      </c>
      <c r="AD371" s="89">
        <v>61.0922813415527</v>
      </c>
      <c r="AE371" s="89">
        <v>105.310049057007</v>
      </c>
      <c r="AF371" s="89">
        <v>-24.4519543647766</v>
      </c>
      <c r="AG371" s="89">
        <f t="shared" si="65"/>
        <v>83.2733928879097</v>
      </c>
    </row>
    <row r="372" spans="1:33">
      <c r="A372" s="83">
        <v>640000</v>
      </c>
      <c r="B372" s="84" t="s">
        <v>205</v>
      </c>
      <c r="C372" s="84">
        <v>2019</v>
      </c>
      <c r="D372" s="86">
        <v>1438.29</v>
      </c>
      <c r="E372" s="86">
        <v>179.33</v>
      </c>
      <c r="F372" s="86">
        <v>106.4918</v>
      </c>
      <c r="G372" s="86">
        <v>185.54</v>
      </c>
      <c r="H372" s="86">
        <v>31.26</v>
      </c>
      <c r="I372" s="86">
        <v>54.04</v>
      </c>
      <c r="J372" s="86">
        <v>97.03</v>
      </c>
      <c r="K372" s="89">
        <v>188.36637885</v>
      </c>
      <c r="L372" s="86">
        <v>695</v>
      </c>
      <c r="M372" s="89">
        <f t="shared" si="55"/>
        <v>2.06948201438849</v>
      </c>
      <c r="N372" s="89">
        <v>1.15324996323805</v>
      </c>
      <c r="O372" s="89">
        <f t="shared" si="56"/>
        <v>1.79447828342251</v>
      </c>
      <c r="P372" s="89">
        <f t="shared" si="57"/>
        <v>0.124682783027067</v>
      </c>
      <c r="Q372" s="89">
        <f t="shared" si="58"/>
        <v>0.0740405620563308</v>
      </c>
      <c r="R372" s="89">
        <f t="shared" si="59"/>
        <v>0.129000410209346</v>
      </c>
      <c r="S372" s="89">
        <f t="shared" si="60"/>
        <v>0.0217341426277037</v>
      </c>
      <c r="T372" s="89">
        <f t="shared" si="61"/>
        <v>0.0375723949968365</v>
      </c>
      <c r="U372" s="89">
        <f t="shared" si="62"/>
        <v>0.0674620556355116</v>
      </c>
      <c r="V372" s="89">
        <f t="shared" si="63"/>
        <v>0.130965506851887</v>
      </c>
      <c r="W372" s="90">
        <v>1.37389618644068</v>
      </c>
      <c r="X372" s="89">
        <v>0.241977834340863</v>
      </c>
      <c r="Y372" s="89">
        <f t="shared" si="64"/>
        <v>137.156575489885</v>
      </c>
      <c r="Z372" s="89">
        <v>1.06245286762714</v>
      </c>
      <c r="AA372" s="89">
        <v>100.022325515747</v>
      </c>
      <c r="AB372" s="89">
        <v>42.1126794815063</v>
      </c>
      <c r="AC372" s="89">
        <v>28.4349799156189</v>
      </c>
      <c r="AD372" s="89">
        <v>61.8565320968628</v>
      </c>
      <c r="AE372" s="89">
        <v>108.02529335022</v>
      </c>
      <c r="AF372" s="89">
        <v>81.8843460083008</v>
      </c>
      <c r="AG372" s="89">
        <f t="shared" si="65"/>
        <v>74.825414940734</v>
      </c>
    </row>
    <row r="373" spans="1:33">
      <c r="A373" s="83">
        <v>650000</v>
      </c>
      <c r="B373" s="84" t="s">
        <v>206</v>
      </c>
      <c r="C373" s="84">
        <v>2019</v>
      </c>
      <c r="D373" s="86">
        <v>5315.49</v>
      </c>
      <c r="E373" s="86">
        <v>862.87</v>
      </c>
      <c r="F373" s="86">
        <v>302.3622</v>
      </c>
      <c r="G373" s="86">
        <v>607.19</v>
      </c>
      <c r="H373" s="86">
        <v>40.79</v>
      </c>
      <c r="I373" s="86">
        <v>87.82</v>
      </c>
      <c r="J373" s="86">
        <v>477.48</v>
      </c>
      <c r="K373" s="89">
        <v>1800.2528494182</v>
      </c>
      <c r="L373" s="86">
        <v>2523</v>
      </c>
      <c r="M373" s="89">
        <f t="shared" si="55"/>
        <v>2.10681331747919</v>
      </c>
      <c r="N373" s="89">
        <v>1.25057883720313</v>
      </c>
      <c r="O373" s="89">
        <f t="shared" si="56"/>
        <v>1.68467053399928</v>
      </c>
      <c r="P373" s="89">
        <f t="shared" si="57"/>
        <v>0.162331224402642</v>
      </c>
      <c r="Q373" s="89">
        <f t="shared" si="58"/>
        <v>0.0568832224310459</v>
      </c>
      <c r="R373" s="89">
        <f t="shared" si="59"/>
        <v>0.114230296736519</v>
      </c>
      <c r="S373" s="89">
        <f t="shared" si="60"/>
        <v>0.00767379865261716</v>
      </c>
      <c r="T373" s="89">
        <f t="shared" si="61"/>
        <v>0.0165215248264977</v>
      </c>
      <c r="U373" s="89">
        <f t="shared" si="62"/>
        <v>0.0898280309058996</v>
      </c>
      <c r="V373" s="89">
        <f t="shared" si="63"/>
        <v>0.33868050723794</v>
      </c>
      <c r="W373" s="90">
        <v>1.37389618644068</v>
      </c>
      <c r="X373" s="89">
        <v>0.241977834340863</v>
      </c>
      <c r="Y373" s="89">
        <f t="shared" si="64"/>
        <v>127.455544561326</v>
      </c>
      <c r="Z373" s="89">
        <v>40.9622240066528</v>
      </c>
      <c r="AA373" s="89">
        <v>51.1008262634277</v>
      </c>
      <c r="AB373" s="89">
        <v>32.5317931175232</v>
      </c>
      <c r="AC373" s="89">
        <v>0.111657995730639</v>
      </c>
      <c r="AD373" s="89">
        <v>15.1938235759735</v>
      </c>
      <c r="AE373" s="89">
        <v>88.4542465209961</v>
      </c>
      <c r="AF373" s="89">
        <v>44.4978332519531</v>
      </c>
      <c r="AG373" s="89">
        <f t="shared" si="65"/>
        <v>57.379501898995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73"/>
  <sheetViews>
    <sheetView workbookViewId="0">
      <selection activeCell="H16" sqref="H16"/>
    </sheetView>
  </sheetViews>
  <sheetFormatPr defaultColWidth="8.88888888888889" defaultRowHeight="14.4"/>
  <cols>
    <col min="4" max="5" width="10.7777777777778"/>
    <col min="6" max="7" width="9.66666666666667"/>
    <col min="8" max="8" width="10.7777777777778"/>
    <col min="9" max="9" width="11.8888888888889"/>
  </cols>
  <sheetData>
    <row r="1" s="60" customFormat="1" ht="57.6" spans="1:16">
      <c r="A1" s="61" t="s">
        <v>151</v>
      </c>
      <c r="B1" s="75" t="s">
        <v>70</v>
      </c>
      <c r="C1" s="75" t="s">
        <v>71</v>
      </c>
      <c r="D1" s="62" t="s">
        <v>207</v>
      </c>
      <c r="E1" s="62" t="s">
        <v>22</v>
      </c>
      <c r="F1" s="62" t="s">
        <v>208</v>
      </c>
      <c r="G1" s="62" t="s">
        <v>209</v>
      </c>
      <c r="H1" s="62" t="s">
        <v>24</v>
      </c>
      <c r="I1" s="62" t="s">
        <v>26</v>
      </c>
      <c r="J1" s="63" t="s">
        <v>210</v>
      </c>
      <c r="K1" s="63" t="s">
        <v>211</v>
      </c>
      <c r="L1" s="63" t="s">
        <v>212</v>
      </c>
      <c r="M1" s="69" t="s">
        <v>213</v>
      </c>
      <c r="N1" s="62" t="s">
        <v>214</v>
      </c>
      <c r="O1" s="62" t="s">
        <v>215</v>
      </c>
      <c r="P1" s="69" t="s">
        <v>21</v>
      </c>
    </row>
    <row r="2" s="25" customFormat="1" spans="1:16">
      <c r="A2" s="76">
        <v>110000</v>
      </c>
      <c r="B2" s="65" t="s">
        <v>176</v>
      </c>
      <c r="C2" s="65">
        <v>2008</v>
      </c>
      <c r="D2" s="65"/>
      <c r="E2" s="65"/>
      <c r="F2" s="65"/>
      <c r="G2" s="65"/>
      <c r="H2" s="67">
        <v>5266.08984375</v>
      </c>
      <c r="I2" s="66">
        <v>11115</v>
      </c>
      <c r="J2" s="71"/>
      <c r="K2" s="71">
        <f t="shared" ref="K2:K65" si="0">H2/I2</f>
        <v>0.473782262145749</v>
      </c>
      <c r="L2" s="71"/>
      <c r="M2" s="72"/>
      <c r="N2" s="72">
        <f t="shared" ref="N2:N65" si="1">($K$251-K2)/($K$251-$K$257)*100</f>
        <v>65.4895459534164</v>
      </c>
      <c r="O2" s="66"/>
      <c r="P2" s="72">
        <f t="shared" ref="P2:P65" si="2">N2</f>
        <v>65.4895459534164</v>
      </c>
    </row>
    <row r="3" s="25" customFormat="1" spans="1:16">
      <c r="A3" s="76">
        <v>120000</v>
      </c>
      <c r="B3" s="65" t="s">
        <v>177</v>
      </c>
      <c r="C3" s="65">
        <v>2008</v>
      </c>
      <c r="D3" s="66"/>
      <c r="E3" s="66"/>
      <c r="F3" s="66"/>
      <c r="G3" s="66"/>
      <c r="H3" s="67">
        <v>3552.18530273438</v>
      </c>
      <c r="I3" s="66">
        <v>6719.01</v>
      </c>
      <c r="J3" s="71"/>
      <c r="K3" s="71">
        <f t="shared" si="0"/>
        <v>0.528676888817606</v>
      </c>
      <c r="L3" s="71"/>
      <c r="M3" s="72"/>
      <c r="N3" s="72">
        <f t="shared" si="1"/>
        <v>59.965365636046</v>
      </c>
      <c r="O3" s="65"/>
      <c r="P3" s="72">
        <f t="shared" si="2"/>
        <v>59.965365636046</v>
      </c>
    </row>
    <row r="4" s="25" customFormat="1" spans="1:16">
      <c r="A4" s="76">
        <v>130000</v>
      </c>
      <c r="B4" s="65" t="s">
        <v>178</v>
      </c>
      <c r="C4" s="65">
        <v>2008</v>
      </c>
      <c r="D4" s="65"/>
      <c r="E4" s="65"/>
      <c r="F4" s="65"/>
      <c r="G4" s="65"/>
      <c r="H4" s="67">
        <v>415.042388916016</v>
      </c>
      <c r="I4" s="66">
        <v>16011.97</v>
      </c>
      <c r="J4" s="71"/>
      <c r="K4" s="71">
        <f t="shared" si="0"/>
        <v>0.0259207573406655</v>
      </c>
      <c r="L4" s="71"/>
      <c r="M4" s="72"/>
      <c r="N4" s="72">
        <f t="shared" si="1"/>
        <v>110.558942718629</v>
      </c>
      <c r="O4" s="66"/>
      <c r="P4" s="72">
        <f t="shared" si="2"/>
        <v>110.558942718629</v>
      </c>
    </row>
    <row r="5" s="25" customFormat="1" spans="1:16">
      <c r="A5" s="76">
        <v>140000</v>
      </c>
      <c r="B5" s="65" t="s">
        <v>179</v>
      </c>
      <c r="C5" s="65">
        <v>2008</v>
      </c>
      <c r="D5" s="65"/>
      <c r="E5" s="65"/>
      <c r="F5" s="65"/>
      <c r="G5" s="65"/>
      <c r="H5" s="67">
        <v>154.303192138672</v>
      </c>
      <c r="I5" s="66">
        <v>7315.4</v>
      </c>
      <c r="J5" s="71"/>
      <c r="K5" s="71">
        <f t="shared" si="0"/>
        <v>0.0210929261747371</v>
      </c>
      <c r="L5" s="71"/>
      <c r="M5" s="72"/>
      <c r="N5" s="72">
        <f t="shared" si="1"/>
        <v>111.044779156899</v>
      </c>
      <c r="O5" s="66"/>
      <c r="P5" s="72">
        <f t="shared" si="2"/>
        <v>111.044779156899</v>
      </c>
    </row>
    <row r="6" s="25" customFormat="1" spans="1:16">
      <c r="A6" s="76">
        <v>150000</v>
      </c>
      <c r="B6" s="65" t="s">
        <v>180</v>
      </c>
      <c r="C6" s="65">
        <v>2008</v>
      </c>
      <c r="D6" s="65"/>
      <c r="E6" s="65"/>
      <c r="F6" s="65"/>
      <c r="G6" s="65"/>
      <c r="H6" s="67">
        <v>232.308975219727</v>
      </c>
      <c r="I6" s="66">
        <v>8496.2</v>
      </c>
      <c r="J6" s="71"/>
      <c r="K6" s="71">
        <f t="shared" si="0"/>
        <v>0.0273426914643873</v>
      </c>
      <c r="L6" s="71"/>
      <c r="M6" s="72"/>
      <c r="N6" s="72">
        <f t="shared" si="1"/>
        <v>110.415850015844</v>
      </c>
      <c r="O6" s="66"/>
      <c r="P6" s="72">
        <f t="shared" si="2"/>
        <v>110.415850015844</v>
      </c>
    </row>
    <row r="7" s="25" customFormat="1" spans="1:16">
      <c r="A7" s="76">
        <v>210000</v>
      </c>
      <c r="B7" s="65" t="s">
        <v>181</v>
      </c>
      <c r="C7" s="65">
        <v>2008</v>
      </c>
      <c r="D7" s="65"/>
      <c r="E7" s="65"/>
      <c r="F7" s="65"/>
      <c r="G7" s="65"/>
      <c r="H7" s="67">
        <v>553.310974121094</v>
      </c>
      <c r="I7" s="66">
        <v>13668.58</v>
      </c>
      <c r="J7" s="71"/>
      <c r="K7" s="71">
        <f t="shared" si="0"/>
        <v>0.0404805015679093</v>
      </c>
      <c r="L7" s="71"/>
      <c r="M7" s="72"/>
      <c r="N7" s="72">
        <f t="shared" si="1"/>
        <v>109.093760106733</v>
      </c>
      <c r="O7" s="66"/>
      <c r="P7" s="72">
        <f t="shared" si="2"/>
        <v>109.093760106733</v>
      </c>
    </row>
    <row r="8" s="25" customFormat="1" spans="1:16">
      <c r="A8" s="76">
        <v>220000</v>
      </c>
      <c r="B8" s="65" t="s">
        <v>182</v>
      </c>
      <c r="C8" s="65">
        <v>2008</v>
      </c>
      <c r="D8" s="65"/>
      <c r="E8" s="65"/>
      <c r="F8" s="65"/>
      <c r="G8" s="65"/>
      <c r="H8" s="67">
        <v>175.247085571289</v>
      </c>
      <c r="I8" s="66">
        <v>6426.1</v>
      </c>
      <c r="J8" s="71"/>
      <c r="K8" s="71">
        <f t="shared" si="0"/>
        <v>0.0272711419945673</v>
      </c>
      <c r="L8" s="71"/>
      <c r="M8" s="72"/>
      <c r="N8" s="72">
        <f t="shared" si="1"/>
        <v>110.423050213693</v>
      </c>
      <c r="O8" s="66"/>
      <c r="P8" s="72">
        <f t="shared" si="2"/>
        <v>110.423050213693</v>
      </c>
    </row>
    <row r="9" s="25" customFormat="1" spans="1:16">
      <c r="A9" s="76">
        <v>230000</v>
      </c>
      <c r="B9" s="65" t="s">
        <v>183</v>
      </c>
      <c r="C9" s="65">
        <v>2008</v>
      </c>
      <c r="D9" s="65"/>
      <c r="E9" s="65"/>
      <c r="F9" s="65"/>
      <c r="G9" s="65"/>
      <c r="H9" s="67">
        <v>278.393371582031</v>
      </c>
      <c r="I9" s="66">
        <v>8314.37</v>
      </c>
      <c r="J9" s="71"/>
      <c r="K9" s="71">
        <f t="shared" si="0"/>
        <v>0.0334833994135492</v>
      </c>
      <c r="L9" s="71"/>
      <c r="M9" s="72"/>
      <c r="N9" s="72">
        <f t="shared" si="1"/>
        <v>109.797895581245</v>
      </c>
      <c r="O9" s="66"/>
      <c r="P9" s="72">
        <f t="shared" si="2"/>
        <v>109.797895581245</v>
      </c>
    </row>
    <row r="10" s="25" customFormat="1" spans="1:16">
      <c r="A10" s="76">
        <v>310000</v>
      </c>
      <c r="B10" s="65" t="s">
        <v>184</v>
      </c>
      <c r="C10" s="65">
        <v>2008</v>
      </c>
      <c r="D10" s="65"/>
      <c r="E10" s="65"/>
      <c r="F10" s="65"/>
      <c r="G10" s="65"/>
      <c r="H10" s="67">
        <v>3792.470703125</v>
      </c>
      <c r="I10" s="66">
        <v>14069.86</v>
      </c>
      <c r="J10" s="71"/>
      <c r="K10" s="71">
        <f t="shared" si="0"/>
        <v>0.269545731309693</v>
      </c>
      <c r="L10" s="71"/>
      <c r="M10" s="72"/>
      <c r="N10" s="72">
        <f t="shared" si="1"/>
        <v>86.0423667327035</v>
      </c>
      <c r="O10" s="66"/>
      <c r="P10" s="72">
        <f t="shared" si="2"/>
        <v>86.0423667327035</v>
      </c>
    </row>
    <row r="11" s="25" customFormat="1" spans="1:16">
      <c r="A11" s="76">
        <v>320000</v>
      </c>
      <c r="B11" s="65" t="s">
        <v>185</v>
      </c>
      <c r="C11" s="65">
        <v>2008</v>
      </c>
      <c r="D11" s="65"/>
      <c r="E11" s="65"/>
      <c r="F11" s="65"/>
      <c r="G11" s="65"/>
      <c r="H11" s="67">
        <v>5221.9755859375</v>
      </c>
      <c r="I11" s="66">
        <v>30981.98</v>
      </c>
      <c r="J11" s="71"/>
      <c r="K11" s="71">
        <f t="shared" si="0"/>
        <v>0.168548801139808</v>
      </c>
      <c r="L11" s="71"/>
      <c r="M11" s="72"/>
      <c r="N11" s="72">
        <f t="shared" si="1"/>
        <v>96.2059344183792</v>
      </c>
      <c r="O11" s="66"/>
      <c r="P11" s="72">
        <f t="shared" si="2"/>
        <v>96.2059344183792</v>
      </c>
    </row>
    <row r="12" s="25" customFormat="1" spans="1:16">
      <c r="A12" s="76">
        <v>330000</v>
      </c>
      <c r="B12" s="65" t="s">
        <v>186</v>
      </c>
      <c r="C12" s="65">
        <v>2008</v>
      </c>
      <c r="D12" s="65"/>
      <c r="E12" s="65"/>
      <c r="F12" s="65"/>
      <c r="G12" s="65"/>
      <c r="H12" s="67">
        <v>2872.47216796875</v>
      </c>
      <c r="I12" s="66">
        <v>21462.69</v>
      </c>
      <c r="J12" s="71"/>
      <c r="K12" s="71">
        <f t="shared" si="0"/>
        <v>0.133835608116632</v>
      </c>
      <c r="L12" s="71"/>
      <c r="M12" s="72"/>
      <c r="N12" s="72">
        <f t="shared" si="1"/>
        <v>99.6992077909809</v>
      </c>
      <c r="O12" s="66"/>
      <c r="P12" s="72">
        <f t="shared" si="2"/>
        <v>99.6992077909809</v>
      </c>
    </row>
    <row r="13" s="25" customFormat="1" spans="1:16">
      <c r="A13" s="76">
        <v>340000</v>
      </c>
      <c r="B13" s="65" t="s">
        <v>187</v>
      </c>
      <c r="C13" s="65">
        <v>2008</v>
      </c>
      <c r="D13" s="65"/>
      <c r="E13" s="65"/>
      <c r="F13" s="65"/>
      <c r="G13" s="65"/>
      <c r="H13" s="67">
        <v>1374.09033203125</v>
      </c>
      <c r="I13" s="66">
        <v>8851.66</v>
      </c>
      <c r="J13" s="71"/>
      <c r="K13" s="71">
        <f t="shared" si="0"/>
        <v>0.155235326710611</v>
      </c>
      <c r="L13" s="71"/>
      <c r="M13" s="72"/>
      <c r="N13" s="72">
        <f t="shared" si="1"/>
        <v>97.5457018574988</v>
      </c>
      <c r="O13" s="66"/>
      <c r="P13" s="72">
        <f t="shared" si="2"/>
        <v>97.5457018574988</v>
      </c>
    </row>
    <row r="14" s="25" customFormat="1" spans="1:16">
      <c r="A14" s="76">
        <v>350000</v>
      </c>
      <c r="B14" s="65" t="s">
        <v>188</v>
      </c>
      <c r="C14" s="65">
        <v>2008</v>
      </c>
      <c r="D14" s="65"/>
      <c r="E14" s="65"/>
      <c r="F14" s="65"/>
      <c r="G14" s="65"/>
      <c r="H14" s="67">
        <v>1361.25219726562</v>
      </c>
      <c r="I14" s="66">
        <v>10823.01</v>
      </c>
      <c r="J14" s="71"/>
      <c r="K14" s="71">
        <f t="shared" si="0"/>
        <v>0.125773901831895</v>
      </c>
      <c r="L14" s="71"/>
      <c r="M14" s="72"/>
      <c r="N14" s="72">
        <f t="shared" si="1"/>
        <v>100.51047697856</v>
      </c>
      <c r="O14" s="66"/>
      <c r="P14" s="72">
        <f t="shared" si="2"/>
        <v>100.51047697856</v>
      </c>
    </row>
    <row r="15" s="25" customFormat="1" spans="1:16">
      <c r="A15" s="76">
        <v>360000</v>
      </c>
      <c r="B15" s="65" t="s">
        <v>189</v>
      </c>
      <c r="C15" s="65">
        <v>2008</v>
      </c>
      <c r="D15" s="65"/>
      <c r="E15" s="65"/>
      <c r="F15" s="65"/>
      <c r="G15" s="65"/>
      <c r="H15" s="67">
        <v>393.637847900391</v>
      </c>
      <c r="I15" s="66">
        <v>6971.05</v>
      </c>
      <c r="J15" s="71"/>
      <c r="K15" s="71">
        <f t="shared" si="0"/>
        <v>0.0564675117665762</v>
      </c>
      <c r="L15" s="71"/>
      <c r="M15" s="72"/>
      <c r="N15" s="72">
        <f t="shared" si="1"/>
        <v>107.4849482352</v>
      </c>
      <c r="O15" s="66"/>
      <c r="P15" s="72">
        <f t="shared" si="2"/>
        <v>107.4849482352</v>
      </c>
    </row>
    <row r="16" s="25" customFormat="1" spans="1:16">
      <c r="A16" s="76">
        <v>370000</v>
      </c>
      <c r="B16" s="65" t="s">
        <v>190</v>
      </c>
      <c r="C16" s="65">
        <v>2008</v>
      </c>
      <c r="D16" s="65"/>
      <c r="E16" s="65"/>
      <c r="F16" s="65"/>
      <c r="G16" s="65"/>
      <c r="H16" s="67">
        <v>913.990600585938</v>
      </c>
      <c r="I16" s="66">
        <v>30933.28</v>
      </c>
      <c r="J16" s="71"/>
      <c r="K16" s="71">
        <f t="shared" si="0"/>
        <v>0.0295471608761159</v>
      </c>
      <c r="L16" s="71"/>
      <c r="M16" s="72"/>
      <c r="N16" s="72">
        <f t="shared" si="1"/>
        <v>110.194008876322</v>
      </c>
      <c r="O16" s="66"/>
      <c r="P16" s="72">
        <f t="shared" si="2"/>
        <v>110.194008876322</v>
      </c>
    </row>
    <row r="17" s="25" customFormat="1" spans="1:16">
      <c r="A17" s="76">
        <v>410000</v>
      </c>
      <c r="B17" s="65" t="s">
        <v>191</v>
      </c>
      <c r="C17" s="65">
        <v>2008</v>
      </c>
      <c r="D17" s="65"/>
      <c r="E17" s="65"/>
      <c r="F17" s="65"/>
      <c r="G17" s="65"/>
      <c r="H17" s="67">
        <v>1187.71105957031</v>
      </c>
      <c r="I17" s="66">
        <v>18018.53</v>
      </c>
      <c r="J17" s="71"/>
      <c r="K17" s="71">
        <f t="shared" si="0"/>
        <v>0.0659160908004321</v>
      </c>
      <c r="L17" s="71"/>
      <c r="M17" s="72"/>
      <c r="N17" s="72">
        <f t="shared" si="1"/>
        <v>106.53411465657</v>
      </c>
      <c r="O17" s="66"/>
      <c r="P17" s="72">
        <f t="shared" si="2"/>
        <v>106.53411465657</v>
      </c>
    </row>
    <row r="18" s="25" customFormat="1" spans="1:16">
      <c r="A18" s="76">
        <v>420000</v>
      </c>
      <c r="B18" s="65" t="s">
        <v>192</v>
      </c>
      <c r="C18" s="65">
        <v>2008</v>
      </c>
      <c r="D18" s="65"/>
      <c r="E18" s="65"/>
      <c r="F18" s="65"/>
      <c r="G18" s="65"/>
      <c r="H18" s="67">
        <v>762.999267578125</v>
      </c>
      <c r="I18" s="66">
        <v>11328.92</v>
      </c>
      <c r="J18" s="71"/>
      <c r="K18" s="71">
        <f t="shared" si="0"/>
        <v>0.0673496915485435</v>
      </c>
      <c r="L18" s="71"/>
      <c r="M18" s="72"/>
      <c r="N18" s="72">
        <f t="shared" si="1"/>
        <v>106.389847912887</v>
      </c>
      <c r="O18" s="66"/>
      <c r="P18" s="72">
        <f t="shared" si="2"/>
        <v>106.389847912887</v>
      </c>
    </row>
    <row r="19" s="25" customFormat="1" spans="1:16">
      <c r="A19" s="76">
        <v>430000</v>
      </c>
      <c r="B19" s="65" t="s">
        <v>193</v>
      </c>
      <c r="C19" s="65">
        <v>2008</v>
      </c>
      <c r="D19" s="65"/>
      <c r="E19" s="65"/>
      <c r="F19" s="65"/>
      <c r="G19" s="65"/>
      <c r="H19" s="67">
        <v>1077.74267578125</v>
      </c>
      <c r="I19" s="66">
        <v>11555</v>
      </c>
      <c r="J19" s="71"/>
      <c r="K19" s="71">
        <f t="shared" si="0"/>
        <v>0.0932706772636305</v>
      </c>
      <c r="L19" s="71"/>
      <c r="M19" s="72"/>
      <c r="N19" s="72">
        <f t="shared" si="1"/>
        <v>103.781355829498</v>
      </c>
      <c r="O19" s="66"/>
      <c r="P19" s="72">
        <f t="shared" si="2"/>
        <v>103.781355829498</v>
      </c>
    </row>
    <row r="20" s="25" customFormat="1" spans="1:16">
      <c r="A20" s="76">
        <v>440000</v>
      </c>
      <c r="B20" s="65" t="s">
        <v>194</v>
      </c>
      <c r="C20" s="65">
        <v>2008</v>
      </c>
      <c r="D20" s="65"/>
      <c r="E20" s="65"/>
      <c r="F20" s="65"/>
      <c r="G20" s="65"/>
      <c r="H20" s="67">
        <v>3700</v>
      </c>
      <c r="I20" s="66">
        <v>36796.71</v>
      </c>
      <c r="J20" s="71"/>
      <c r="K20" s="71">
        <f t="shared" si="0"/>
        <v>0.100552467870089</v>
      </c>
      <c r="L20" s="71"/>
      <c r="M20" s="72"/>
      <c r="N20" s="72">
        <f t="shared" si="1"/>
        <v>103.048571460932</v>
      </c>
      <c r="O20" s="66"/>
      <c r="P20" s="72">
        <f t="shared" si="2"/>
        <v>103.048571460932</v>
      </c>
    </row>
    <row r="21" s="25" customFormat="1" spans="1:16">
      <c r="A21" s="76">
        <v>450000</v>
      </c>
      <c r="B21" s="65" t="s">
        <v>195</v>
      </c>
      <c r="C21" s="65">
        <v>2008</v>
      </c>
      <c r="D21" s="65"/>
      <c r="E21" s="65"/>
      <c r="F21" s="65"/>
      <c r="G21" s="65"/>
      <c r="H21" s="67">
        <v>891.642517089844</v>
      </c>
      <c r="I21" s="66">
        <v>7021</v>
      </c>
      <c r="J21" s="71"/>
      <c r="K21" s="71">
        <f t="shared" si="0"/>
        <v>0.126996512902698</v>
      </c>
      <c r="L21" s="71"/>
      <c r="M21" s="72"/>
      <c r="N21" s="72">
        <f t="shared" si="1"/>
        <v>100.387442641275</v>
      </c>
      <c r="O21" s="66"/>
      <c r="P21" s="72">
        <f t="shared" si="2"/>
        <v>100.387442641275</v>
      </c>
    </row>
    <row r="22" s="25" customFormat="1" spans="1:16">
      <c r="A22" s="76">
        <v>460000</v>
      </c>
      <c r="B22" s="65" t="s">
        <v>196</v>
      </c>
      <c r="C22" s="65">
        <v>2008</v>
      </c>
      <c r="D22" s="65"/>
      <c r="E22" s="65"/>
      <c r="F22" s="65"/>
      <c r="G22" s="65"/>
      <c r="H22" s="67">
        <v>64.8339462280273</v>
      </c>
      <c r="I22" s="66">
        <v>1503.06</v>
      </c>
      <c r="J22" s="71"/>
      <c r="K22" s="71">
        <f t="shared" si="0"/>
        <v>0.0431346361609166</v>
      </c>
      <c r="L22" s="71"/>
      <c r="M22" s="72"/>
      <c r="N22" s="72">
        <f t="shared" si="1"/>
        <v>108.826668062079</v>
      </c>
      <c r="O22" s="66"/>
      <c r="P22" s="72">
        <f t="shared" si="2"/>
        <v>108.826668062079</v>
      </c>
    </row>
    <row r="23" s="25" customFormat="1" spans="1:16">
      <c r="A23" s="76">
        <v>500000</v>
      </c>
      <c r="B23" s="65" t="s">
        <v>197</v>
      </c>
      <c r="C23" s="65">
        <v>2008</v>
      </c>
      <c r="D23" s="65"/>
      <c r="E23" s="65"/>
      <c r="F23" s="65"/>
      <c r="G23" s="65"/>
      <c r="H23" s="67">
        <v>2084.41162109375</v>
      </c>
      <c r="I23" s="66">
        <v>5793.66</v>
      </c>
      <c r="J23" s="71"/>
      <c r="K23" s="71">
        <f t="shared" si="0"/>
        <v>0.359774584820951</v>
      </c>
      <c r="L23" s="71"/>
      <c r="M23" s="72"/>
      <c r="N23" s="72">
        <f t="shared" si="1"/>
        <v>76.9624168934358</v>
      </c>
      <c r="O23" s="66"/>
      <c r="P23" s="72">
        <f t="shared" si="2"/>
        <v>76.9624168934358</v>
      </c>
    </row>
    <row r="24" s="25" customFormat="1" spans="1:16">
      <c r="A24" s="76">
        <v>510000</v>
      </c>
      <c r="B24" s="65" t="s">
        <v>198</v>
      </c>
      <c r="C24" s="65">
        <v>2008</v>
      </c>
      <c r="D24" s="65"/>
      <c r="E24" s="65"/>
      <c r="F24" s="65"/>
      <c r="G24" s="65"/>
      <c r="H24" s="67">
        <v>3154.396484375</v>
      </c>
      <c r="I24" s="66">
        <v>12601.23</v>
      </c>
      <c r="J24" s="71"/>
      <c r="K24" s="71">
        <f t="shared" si="0"/>
        <v>0.250324490892953</v>
      </c>
      <c r="L24" s="71"/>
      <c r="M24" s="72"/>
      <c r="N24" s="72">
        <f t="shared" si="1"/>
        <v>87.9766470880527</v>
      </c>
      <c r="O24" s="66"/>
      <c r="P24" s="72">
        <f t="shared" si="2"/>
        <v>87.9766470880527</v>
      </c>
    </row>
    <row r="25" s="25" customFormat="1" spans="1:16">
      <c r="A25" s="76">
        <v>520000</v>
      </c>
      <c r="B25" s="65" t="s">
        <v>199</v>
      </c>
      <c r="C25" s="65">
        <v>2008</v>
      </c>
      <c r="D25" s="65"/>
      <c r="E25" s="65"/>
      <c r="F25" s="65"/>
      <c r="G25" s="65"/>
      <c r="H25" s="67">
        <v>223.344421386719</v>
      </c>
      <c r="I25" s="66">
        <v>3561.56</v>
      </c>
      <c r="J25" s="71"/>
      <c r="K25" s="71">
        <f t="shared" si="0"/>
        <v>0.062709717479621</v>
      </c>
      <c r="L25" s="71"/>
      <c r="M25" s="72"/>
      <c r="N25" s="72">
        <f t="shared" si="1"/>
        <v>106.856779832797</v>
      </c>
      <c r="O25" s="66"/>
      <c r="P25" s="72">
        <f t="shared" si="2"/>
        <v>106.856779832797</v>
      </c>
    </row>
    <row r="26" s="25" customFormat="1" spans="1:16">
      <c r="A26" s="76">
        <v>530000</v>
      </c>
      <c r="B26" s="65" t="s">
        <v>200</v>
      </c>
      <c r="C26" s="65">
        <v>2008</v>
      </c>
      <c r="D26" s="65"/>
      <c r="E26" s="65"/>
      <c r="F26" s="65"/>
      <c r="G26" s="65"/>
      <c r="H26" s="67">
        <v>543.567504882813</v>
      </c>
      <c r="I26" s="66">
        <v>5692.12</v>
      </c>
      <c r="J26" s="71"/>
      <c r="K26" s="71">
        <f t="shared" si="0"/>
        <v>0.095494737441026</v>
      </c>
      <c r="L26" s="71"/>
      <c r="M26" s="72"/>
      <c r="N26" s="72">
        <f t="shared" si="1"/>
        <v>103.557543223392</v>
      </c>
      <c r="O26" s="66"/>
      <c r="P26" s="72">
        <f t="shared" si="2"/>
        <v>103.557543223392</v>
      </c>
    </row>
    <row r="27" s="25" customFormat="1" spans="1:16">
      <c r="A27" s="76">
        <v>540000</v>
      </c>
      <c r="B27" s="65" t="s">
        <v>201</v>
      </c>
      <c r="C27" s="65">
        <v>2008</v>
      </c>
      <c r="D27" s="65"/>
      <c r="E27" s="65"/>
      <c r="F27" s="65"/>
      <c r="G27" s="65"/>
      <c r="H27" s="67">
        <v>0</v>
      </c>
      <c r="I27" s="66">
        <v>394.85</v>
      </c>
      <c r="J27" s="71"/>
      <c r="K27" s="71">
        <f t="shared" si="0"/>
        <v>0</v>
      </c>
      <c r="L27" s="71"/>
      <c r="M27" s="72"/>
      <c r="N27" s="72">
        <f t="shared" si="1"/>
        <v>113.167411820142</v>
      </c>
      <c r="O27" s="66"/>
      <c r="P27" s="72">
        <f t="shared" si="2"/>
        <v>113.167411820142</v>
      </c>
    </row>
    <row r="28" s="25" customFormat="1" spans="1:16">
      <c r="A28" s="76">
        <v>610000</v>
      </c>
      <c r="B28" s="65" t="s">
        <v>202</v>
      </c>
      <c r="C28" s="65">
        <v>2008</v>
      </c>
      <c r="D28" s="65"/>
      <c r="E28" s="65"/>
      <c r="F28" s="65"/>
      <c r="G28" s="65"/>
      <c r="H28" s="67">
        <v>1159.42602539062</v>
      </c>
      <c r="I28" s="66">
        <v>7314.58</v>
      </c>
      <c r="J28" s="71"/>
      <c r="K28" s="71">
        <f t="shared" si="0"/>
        <v>0.158508899402374</v>
      </c>
      <c r="L28" s="71"/>
      <c r="M28" s="72"/>
      <c r="N28" s="72">
        <f t="shared" si="1"/>
        <v>97.2162742444936</v>
      </c>
      <c r="O28" s="66"/>
      <c r="P28" s="72">
        <f t="shared" si="2"/>
        <v>97.2162742444936</v>
      </c>
    </row>
    <row r="29" s="25" customFormat="1" spans="1:16">
      <c r="A29" s="76">
        <v>620000</v>
      </c>
      <c r="B29" s="65" t="s">
        <v>203</v>
      </c>
      <c r="C29" s="65">
        <v>2008</v>
      </c>
      <c r="D29" s="65"/>
      <c r="E29" s="65"/>
      <c r="F29" s="65"/>
      <c r="G29" s="65"/>
      <c r="H29" s="67">
        <v>715.38134765625</v>
      </c>
      <c r="I29" s="66">
        <v>3166.82</v>
      </c>
      <c r="J29" s="71"/>
      <c r="K29" s="71">
        <f t="shared" si="0"/>
        <v>0.225898960994389</v>
      </c>
      <c r="L29" s="71"/>
      <c r="M29" s="72"/>
      <c r="N29" s="72">
        <f t="shared" si="1"/>
        <v>90.4346478011929</v>
      </c>
      <c r="O29" s="66"/>
      <c r="P29" s="72">
        <f t="shared" si="2"/>
        <v>90.4346478011929</v>
      </c>
    </row>
    <row r="30" s="25" customFormat="1" spans="1:16">
      <c r="A30" s="76">
        <v>630000</v>
      </c>
      <c r="B30" s="65" t="s">
        <v>204</v>
      </c>
      <c r="C30" s="65">
        <v>2008</v>
      </c>
      <c r="D30" s="65"/>
      <c r="E30" s="65"/>
      <c r="F30" s="65"/>
      <c r="G30" s="65"/>
      <c r="H30" s="67">
        <v>275.605712890625</v>
      </c>
      <c r="I30" s="66">
        <v>1018.62</v>
      </c>
      <c r="J30" s="71"/>
      <c r="K30" s="71">
        <f t="shared" si="0"/>
        <v>0.270567741543093</v>
      </c>
      <c r="L30" s="71"/>
      <c r="M30" s="72"/>
      <c r="N30" s="72">
        <f t="shared" si="1"/>
        <v>85.9395193474896</v>
      </c>
      <c r="O30" s="66"/>
      <c r="P30" s="72">
        <f t="shared" si="2"/>
        <v>85.9395193474896</v>
      </c>
    </row>
    <row r="31" s="25" customFormat="1" spans="1:16">
      <c r="A31" s="76">
        <v>640000</v>
      </c>
      <c r="B31" s="65" t="s">
        <v>205</v>
      </c>
      <c r="C31" s="65">
        <v>2008</v>
      </c>
      <c r="D31" s="65"/>
      <c r="E31" s="65"/>
      <c r="F31" s="65"/>
      <c r="G31" s="65"/>
      <c r="H31" s="67">
        <v>29.0573997497559</v>
      </c>
      <c r="I31" s="66">
        <v>1203.92</v>
      </c>
      <c r="J31" s="71"/>
      <c r="K31" s="71">
        <f t="shared" si="0"/>
        <v>0.0241356566464183</v>
      </c>
      <c r="L31" s="71"/>
      <c r="M31" s="72"/>
      <c r="N31" s="72">
        <f t="shared" si="1"/>
        <v>110.738581760144</v>
      </c>
      <c r="O31" s="66"/>
      <c r="P31" s="72">
        <f t="shared" si="2"/>
        <v>110.738581760144</v>
      </c>
    </row>
    <row r="32" s="25" customFormat="1" spans="1:16">
      <c r="A32" s="76">
        <v>650000</v>
      </c>
      <c r="B32" s="65" t="s">
        <v>206</v>
      </c>
      <c r="C32" s="65">
        <v>2008</v>
      </c>
      <c r="D32" s="65"/>
      <c r="E32" s="65"/>
      <c r="F32" s="65"/>
      <c r="G32" s="65"/>
      <c r="H32" s="67">
        <v>215.021072387695</v>
      </c>
      <c r="I32" s="66">
        <v>4183.21</v>
      </c>
      <c r="J32" s="71"/>
      <c r="K32" s="71">
        <f t="shared" si="0"/>
        <v>0.0514009749421365</v>
      </c>
      <c r="L32" s="71"/>
      <c r="M32" s="72"/>
      <c r="N32" s="72">
        <f t="shared" si="1"/>
        <v>107.99480620673</v>
      </c>
      <c r="O32" s="66"/>
      <c r="P32" s="72">
        <f t="shared" si="2"/>
        <v>107.99480620673</v>
      </c>
    </row>
    <row r="33" s="25" customFormat="1" spans="1:16">
      <c r="A33" s="76">
        <v>110000</v>
      </c>
      <c r="B33" s="65" t="s">
        <v>176</v>
      </c>
      <c r="C33" s="65">
        <v>2009</v>
      </c>
      <c r="D33" s="65"/>
      <c r="E33" s="65"/>
      <c r="F33" s="65"/>
      <c r="G33" s="65"/>
      <c r="H33" s="67">
        <v>7874.8154296875</v>
      </c>
      <c r="I33" s="66">
        <v>12153.03</v>
      </c>
      <c r="J33" s="71"/>
      <c r="K33" s="71">
        <f t="shared" si="0"/>
        <v>0.64797136431717</v>
      </c>
      <c r="L33" s="71"/>
      <c r="M33" s="72"/>
      <c r="N33" s="72">
        <f t="shared" si="1"/>
        <v>47.9604712870044</v>
      </c>
      <c r="O33" s="65"/>
      <c r="P33" s="72">
        <f t="shared" si="2"/>
        <v>47.9604712870044</v>
      </c>
    </row>
    <row r="34" s="25" customFormat="1" spans="1:16">
      <c r="A34" s="76">
        <v>120000</v>
      </c>
      <c r="B34" s="65" t="s">
        <v>177</v>
      </c>
      <c r="C34" s="65">
        <v>2009</v>
      </c>
      <c r="D34" s="66"/>
      <c r="E34" s="66"/>
      <c r="F34" s="66"/>
      <c r="G34" s="66"/>
      <c r="H34" s="67">
        <v>5990.1708984375</v>
      </c>
      <c r="I34" s="66">
        <v>7521.85</v>
      </c>
      <c r="J34" s="71"/>
      <c r="K34" s="71">
        <f t="shared" si="0"/>
        <v>0.796369363712052</v>
      </c>
      <c r="L34" s="71"/>
      <c r="M34" s="72"/>
      <c r="N34" s="72">
        <f t="shared" si="1"/>
        <v>33.0268182667421</v>
      </c>
      <c r="O34" s="65"/>
      <c r="P34" s="72">
        <f t="shared" si="2"/>
        <v>33.0268182667421</v>
      </c>
    </row>
    <row r="35" s="25" customFormat="1" spans="1:16">
      <c r="A35" s="76">
        <v>130000</v>
      </c>
      <c r="B35" s="65" t="s">
        <v>178</v>
      </c>
      <c r="C35" s="65">
        <v>2009</v>
      </c>
      <c r="D35" s="65"/>
      <c r="E35" s="65"/>
      <c r="F35" s="65"/>
      <c r="G35" s="65"/>
      <c r="H35" s="67">
        <v>911.380126953125</v>
      </c>
      <c r="I35" s="66">
        <v>17235.48</v>
      </c>
      <c r="J35" s="71"/>
      <c r="K35" s="71">
        <f t="shared" si="0"/>
        <v>0.0528781401477142</v>
      </c>
      <c r="L35" s="71"/>
      <c r="M35" s="72"/>
      <c r="N35" s="72">
        <f t="shared" si="1"/>
        <v>107.846155465321</v>
      </c>
      <c r="O35" s="65"/>
      <c r="P35" s="72">
        <f t="shared" si="2"/>
        <v>107.846155465321</v>
      </c>
    </row>
    <row r="36" s="25" customFormat="1" spans="1:16">
      <c r="A36" s="76">
        <v>140000</v>
      </c>
      <c r="B36" s="65" t="s">
        <v>179</v>
      </c>
      <c r="C36" s="65">
        <v>2009</v>
      </c>
      <c r="D36" s="65"/>
      <c r="E36" s="65"/>
      <c r="F36" s="65"/>
      <c r="G36" s="65"/>
      <c r="H36" s="67">
        <v>424.795562744141</v>
      </c>
      <c r="I36" s="66">
        <v>7358.31</v>
      </c>
      <c r="J36" s="71"/>
      <c r="K36" s="71">
        <f t="shared" si="0"/>
        <v>0.0577300443640104</v>
      </c>
      <c r="L36" s="71"/>
      <c r="M36" s="72"/>
      <c r="N36" s="72">
        <f t="shared" si="1"/>
        <v>107.357896497214</v>
      </c>
      <c r="O36" s="65"/>
      <c r="P36" s="72">
        <f t="shared" si="2"/>
        <v>107.357896497214</v>
      </c>
    </row>
    <row r="37" s="25" customFormat="1" spans="1:16">
      <c r="A37" s="76">
        <v>150000</v>
      </c>
      <c r="B37" s="65" t="s">
        <v>180</v>
      </c>
      <c r="C37" s="65">
        <v>2009</v>
      </c>
      <c r="D37" s="65"/>
      <c r="E37" s="65"/>
      <c r="F37" s="65"/>
      <c r="G37" s="65"/>
      <c r="H37" s="67">
        <v>650.123657226563</v>
      </c>
      <c r="I37" s="66">
        <v>9740.25</v>
      </c>
      <c r="J37" s="71"/>
      <c r="K37" s="71">
        <f t="shared" si="0"/>
        <v>0.0667460955546894</v>
      </c>
      <c r="L37" s="71"/>
      <c r="M37" s="72"/>
      <c r="N37" s="72">
        <f t="shared" si="1"/>
        <v>106.450589251539</v>
      </c>
      <c r="O37" s="65"/>
      <c r="P37" s="72">
        <f t="shared" si="2"/>
        <v>106.450589251539</v>
      </c>
    </row>
    <row r="38" s="25" customFormat="1" spans="1:16">
      <c r="A38" s="76">
        <v>210000</v>
      </c>
      <c r="B38" s="65" t="s">
        <v>181</v>
      </c>
      <c r="C38" s="65">
        <v>2009</v>
      </c>
      <c r="D38" s="65"/>
      <c r="E38" s="65"/>
      <c r="F38" s="65"/>
      <c r="G38" s="65"/>
      <c r="H38" s="67">
        <v>1545.09680175781</v>
      </c>
      <c r="I38" s="66">
        <v>15212.49</v>
      </c>
      <c r="J38" s="71"/>
      <c r="K38" s="71">
        <f t="shared" si="0"/>
        <v>0.101567646174808</v>
      </c>
      <c r="L38" s="71"/>
      <c r="M38" s="72"/>
      <c r="N38" s="72">
        <f t="shared" si="1"/>
        <v>102.946411589382</v>
      </c>
      <c r="O38" s="65"/>
      <c r="P38" s="72">
        <f t="shared" si="2"/>
        <v>102.946411589382</v>
      </c>
    </row>
    <row r="39" s="25" customFormat="1" spans="1:16">
      <c r="A39" s="76">
        <v>220000</v>
      </c>
      <c r="B39" s="65" t="s">
        <v>182</v>
      </c>
      <c r="C39" s="65">
        <v>2009</v>
      </c>
      <c r="D39" s="65"/>
      <c r="E39" s="65"/>
      <c r="F39" s="65"/>
      <c r="G39" s="65"/>
      <c r="H39" s="67">
        <v>319.098571777344</v>
      </c>
      <c r="I39" s="66">
        <v>7278.75</v>
      </c>
      <c r="J39" s="71"/>
      <c r="K39" s="71">
        <f t="shared" si="0"/>
        <v>0.0438397488273871</v>
      </c>
      <c r="L39" s="71"/>
      <c r="M39" s="72"/>
      <c r="N39" s="72">
        <f t="shared" si="1"/>
        <v>108.755710852789</v>
      </c>
      <c r="O39" s="65"/>
      <c r="P39" s="72">
        <f t="shared" si="2"/>
        <v>108.755710852789</v>
      </c>
    </row>
    <row r="40" s="25" customFormat="1" spans="1:16">
      <c r="A40" s="76">
        <v>230000</v>
      </c>
      <c r="B40" s="65" t="s">
        <v>183</v>
      </c>
      <c r="C40" s="65">
        <v>2009</v>
      </c>
      <c r="D40" s="65"/>
      <c r="E40" s="65"/>
      <c r="F40" s="65"/>
      <c r="G40" s="65"/>
      <c r="H40" s="67">
        <v>593.764587402344</v>
      </c>
      <c r="I40" s="66">
        <v>8587</v>
      </c>
      <c r="J40" s="71"/>
      <c r="K40" s="71">
        <f t="shared" si="0"/>
        <v>0.0691469182953702</v>
      </c>
      <c r="L40" s="71"/>
      <c r="M40" s="72"/>
      <c r="N40" s="72">
        <f t="shared" si="1"/>
        <v>106.208988597092</v>
      </c>
      <c r="O40" s="65"/>
      <c r="P40" s="72">
        <f t="shared" si="2"/>
        <v>106.208988597092</v>
      </c>
    </row>
    <row r="41" s="25" customFormat="1" spans="1:16">
      <c r="A41" s="76">
        <v>310000</v>
      </c>
      <c r="B41" s="65" t="s">
        <v>184</v>
      </c>
      <c r="C41" s="65">
        <v>2009</v>
      </c>
      <c r="D41" s="65"/>
      <c r="E41" s="65"/>
      <c r="F41" s="65"/>
      <c r="G41" s="65"/>
      <c r="H41" s="67">
        <v>5741.67822265625</v>
      </c>
      <c r="I41" s="66">
        <v>15046.45</v>
      </c>
      <c r="J41" s="71"/>
      <c r="K41" s="71">
        <f t="shared" si="0"/>
        <v>0.381596869870052</v>
      </c>
      <c r="L41" s="71"/>
      <c r="M41" s="72"/>
      <c r="N41" s="72">
        <f t="shared" si="1"/>
        <v>74.7663870658007</v>
      </c>
      <c r="O41" s="65"/>
      <c r="P41" s="72">
        <f t="shared" si="2"/>
        <v>74.7663870658007</v>
      </c>
    </row>
    <row r="42" s="25" customFormat="1" spans="1:16">
      <c r="A42" s="76">
        <v>320000</v>
      </c>
      <c r="B42" s="65" t="s">
        <v>185</v>
      </c>
      <c r="C42" s="65">
        <v>2009</v>
      </c>
      <c r="D42" s="65"/>
      <c r="E42" s="65"/>
      <c r="F42" s="65"/>
      <c r="G42" s="65"/>
      <c r="H42" s="67">
        <v>9405.9189453125</v>
      </c>
      <c r="I42" s="66">
        <v>34457.3</v>
      </c>
      <c r="J42" s="71"/>
      <c r="K42" s="71">
        <f t="shared" si="0"/>
        <v>0.27297318551693</v>
      </c>
      <c r="L42" s="71"/>
      <c r="M42" s="72"/>
      <c r="N42" s="72">
        <f t="shared" si="1"/>
        <v>85.6974536470661</v>
      </c>
      <c r="O42" s="65"/>
      <c r="P42" s="72">
        <f t="shared" si="2"/>
        <v>85.6974536470661</v>
      </c>
    </row>
    <row r="43" s="25" customFormat="1" spans="1:16">
      <c r="A43" s="76">
        <v>330000</v>
      </c>
      <c r="B43" s="65" t="s">
        <v>186</v>
      </c>
      <c r="C43" s="65">
        <v>2009</v>
      </c>
      <c r="D43" s="65"/>
      <c r="E43" s="65"/>
      <c r="F43" s="65"/>
      <c r="G43" s="65"/>
      <c r="H43" s="67">
        <v>4907.28857421875</v>
      </c>
      <c r="I43" s="66">
        <v>22990.35</v>
      </c>
      <c r="J43" s="71"/>
      <c r="K43" s="71">
        <f t="shared" si="0"/>
        <v>0.213449928957965</v>
      </c>
      <c r="L43" s="71"/>
      <c r="M43" s="72"/>
      <c r="N43" s="72">
        <f t="shared" si="1"/>
        <v>91.6874242916319</v>
      </c>
      <c r="O43" s="65"/>
      <c r="P43" s="72">
        <f t="shared" si="2"/>
        <v>91.6874242916319</v>
      </c>
    </row>
    <row r="44" s="25" customFormat="1" spans="1:16">
      <c r="A44" s="76">
        <v>340000</v>
      </c>
      <c r="B44" s="65" t="s">
        <v>187</v>
      </c>
      <c r="C44" s="65">
        <v>2009</v>
      </c>
      <c r="D44" s="65"/>
      <c r="E44" s="65"/>
      <c r="F44" s="65"/>
      <c r="G44" s="65"/>
      <c r="H44" s="67">
        <v>2213.67138671875</v>
      </c>
      <c r="I44" s="66">
        <v>10062.82</v>
      </c>
      <c r="J44" s="71"/>
      <c r="K44" s="71">
        <f t="shared" si="0"/>
        <v>0.219985191697631</v>
      </c>
      <c r="L44" s="71"/>
      <c r="M44" s="72"/>
      <c r="N44" s="72">
        <f t="shared" si="1"/>
        <v>91.0297648450869</v>
      </c>
      <c r="O44" s="65"/>
      <c r="P44" s="72">
        <f t="shared" si="2"/>
        <v>91.0297648450869</v>
      </c>
    </row>
    <row r="45" s="25" customFormat="1" spans="1:16">
      <c r="A45" s="76">
        <v>350000</v>
      </c>
      <c r="B45" s="65" t="s">
        <v>188</v>
      </c>
      <c r="C45" s="65">
        <v>2009</v>
      </c>
      <c r="D45" s="65"/>
      <c r="E45" s="65"/>
      <c r="F45" s="65"/>
      <c r="G45" s="65"/>
      <c r="H45" s="67">
        <v>2040.126953125</v>
      </c>
      <c r="I45" s="66">
        <v>12236.53</v>
      </c>
      <c r="J45" s="71"/>
      <c r="K45" s="71">
        <f t="shared" si="0"/>
        <v>0.166724304449464</v>
      </c>
      <c r="L45" s="71"/>
      <c r="M45" s="72"/>
      <c r="N45" s="72">
        <f t="shared" si="1"/>
        <v>96.3895379751745</v>
      </c>
      <c r="O45" s="65"/>
      <c r="P45" s="72">
        <f t="shared" si="2"/>
        <v>96.3895379751745</v>
      </c>
    </row>
    <row r="46" s="25" customFormat="1" spans="1:16">
      <c r="A46" s="76">
        <v>360000</v>
      </c>
      <c r="B46" s="65" t="s">
        <v>189</v>
      </c>
      <c r="C46" s="65">
        <v>2009</v>
      </c>
      <c r="D46" s="65"/>
      <c r="E46" s="65"/>
      <c r="F46" s="65"/>
      <c r="G46" s="65"/>
      <c r="H46" s="67">
        <v>614.726928710938</v>
      </c>
      <c r="I46" s="66">
        <v>7655.18</v>
      </c>
      <c r="J46" s="71"/>
      <c r="K46" s="71">
        <f t="shared" si="0"/>
        <v>0.080302086784496</v>
      </c>
      <c r="L46" s="71"/>
      <c r="M46" s="72"/>
      <c r="N46" s="72">
        <f t="shared" si="1"/>
        <v>105.086416754625</v>
      </c>
      <c r="O46" s="65"/>
      <c r="P46" s="72">
        <f t="shared" si="2"/>
        <v>105.086416754625</v>
      </c>
    </row>
    <row r="47" s="25" customFormat="1" spans="1:16">
      <c r="A47" s="76">
        <v>370000</v>
      </c>
      <c r="B47" s="65" t="s">
        <v>190</v>
      </c>
      <c r="C47" s="65">
        <v>2009</v>
      </c>
      <c r="D47" s="65"/>
      <c r="E47" s="65"/>
      <c r="F47" s="65"/>
      <c r="G47" s="65"/>
      <c r="H47" s="67">
        <v>2279.21142578125</v>
      </c>
      <c r="I47" s="66">
        <v>33896.65</v>
      </c>
      <c r="J47" s="71"/>
      <c r="K47" s="71">
        <f t="shared" si="0"/>
        <v>0.067240020054526</v>
      </c>
      <c r="L47" s="71"/>
      <c r="M47" s="72"/>
      <c r="N47" s="72">
        <f t="shared" si="1"/>
        <v>106.400884423113</v>
      </c>
      <c r="O47" s="65"/>
      <c r="P47" s="72">
        <f t="shared" si="2"/>
        <v>106.400884423113</v>
      </c>
    </row>
    <row r="48" s="25" customFormat="1" spans="1:16">
      <c r="A48" s="76">
        <v>410000</v>
      </c>
      <c r="B48" s="65" t="s">
        <v>191</v>
      </c>
      <c r="C48" s="65">
        <v>2009</v>
      </c>
      <c r="D48" s="65"/>
      <c r="E48" s="65"/>
      <c r="F48" s="65"/>
      <c r="G48" s="65"/>
      <c r="H48" s="67">
        <v>2130.171875</v>
      </c>
      <c r="I48" s="66">
        <v>19480.46</v>
      </c>
      <c r="J48" s="71"/>
      <c r="K48" s="71">
        <f t="shared" si="0"/>
        <v>0.109349156796092</v>
      </c>
      <c r="L48" s="71"/>
      <c r="M48" s="72"/>
      <c r="N48" s="72">
        <f t="shared" si="1"/>
        <v>102.163339175565</v>
      </c>
      <c r="O48" s="65"/>
      <c r="P48" s="72">
        <f t="shared" si="2"/>
        <v>102.163339175565</v>
      </c>
    </row>
    <row r="49" s="25" customFormat="1" spans="1:16">
      <c r="A49" s="76">
        <v>420000</v>
      </c>
      <c r="B49" s="65" t="s">
        <v>192</v>
      </c>
      <c r="C49" s="65">
        <v>2009</v>
      </c>
      <c r="D49" s="65"/>
      <c r="E49" s="65"/>
      <c r="F49" s="65"/>
      <c r="G49" s="65"/>
      <c r="H49" s="67">
        <v>2264.56396484375</v>
      </c>
      <c r="I49" s="66">
        <v>12961.1</v>
      </c>
      <c r="J49" s="71"/>
      <c r="K49" s="71">
        <f t="shared" si="0"/>
        <v>0.174720044197155</v>
      </c>
      <c r="L49" s="71"/>
      <c r="M49" s="72"/>
      <c r="N49" s="72">
        <f t="shared" si="1"/>
        <v>95.5849071612872</v>
      </c>
      <c r="O49" s="65"/>
      <c r="P49" s="72">
        <f t="shared" si="2"/>
        <v>95.5849071612872</v>
      </c>
    </row>
    <row r="50" s="25" customFormat="1" spans="1:16">
      <c r="A50" s="76">
        <v>430000</v>
      </c>
      <c r="B50" s="65" t="s">
        <v>193</v>
      </c>
      <c r="C50" s="65">
        <v>2009</v>
      </c>
      <c r="D50" s="65"/>
      <c r="E50" s="65"/>
      <c r="F50" s="65"/>
      <c r="G50" s="65"/>
      <c r="H50" s="67">
        <v>1986.04724121094</v>
      </c>
      <c r="I50" s="66">
        <v>13059.69</v>
      </c>
      <c r="J50" s="71"/>
      <c r="K50" s="71">
        <f t="shared" si="0"/>
        <v>0.152074608295522</v>
      </c>
      <c r="L50" s="71"/>
      <c r="M50" s="72"/>
      <c r="N50" s="72">
        <f t="shared" si="1"/>
        <v>97.8637726690877</v>
      </c>
      <c r="O50" s="65"/>
      <c r="P50" s="72">
        <f t="shared" si="2"/>
        <v>97.8637726690877</v>
      </c>
    </row>
    <row r="51" s="25" customFormat="1" spans="1:16">
      <c r="A51" s="76">
        <v>440000</v>
      </c>
      <c r="B51" s="65" t="s">
        <v>194</v>
      </c>
      <c r="C51" s="65">
        <v>2009</v>
      </c>
      <c r="D51" s="65"/>
      <c r="E51" s="65"/>
      <c r="F51" s="65"/>
      <c r="G51" s="65"/>
      <c r="H51" s="67">
        <v>5091.37939453125</v>
      </c>
      <c r="I51" s="66">
        <v>39482.56</v>
      </c>
      <c r="J51" s="71"/>
      <c r="K51" s="71">
        <f t="shared" si="0"/>
        <v>0.128952615902597</v>
      </c>
      <c r="L51" s="71"/>
      <c r="M51" s="72"/>
      <c r="N51" s="72">
        <f t="shared" si="1"/>
        <v>100.190595220208</v>
      </c>
      <c r="O51" s="65"/>
      <c r="P51" s="72">
        <f t="shared" si="2"/>
        <v>100.190595220208</v>
      </c>
    </row>
    <row r="52" s="25" customFormat="1" spans="1:16">
      <c r="A52" s="76">
        <v>450000</v>
      </c>
      <c r="B52" s="65" t="s">
        <v>195</v>
      </c>
      <c r="C52" s="65">
        <v>2009</v>
      </c>
      <c r="D52" s="65"/>
      <c r="E52" s="65"/>
      <c r="F52" s="65"/>
      <c r="G52" s="65"/>
      <c r="H52" s="67">
        <v>1790.59020996094</v>
      </c>
      <c r="I52" s="66">
        <v>7759.16</v>
      </c>
      <c r="J52" s="71"/>
      <c r="K52" s="71">
        <f t="shared" si="0"/>
        <v>0.230771141458733</v>
      </c>
      <c r="L52" s="71"/>
      <c r="M52" s="72"/>
      <c r="N52" s="72">
        <f t="shared" si="1"/>
        <v>89.9443483847365</v>
      </c>
      <c r="O52" s="65"/>
      <c r="P52" s="72">
        <f t="shared" si="2"/>
        <v>89.9443483847365</v>
      </c>
    </row>
    <row r="53" s="25" customFormat="1" spans="1:16">
      <c r="A53" s="76">
        <v>460000</v>
      </c>
      <c r="B53" s="65" t="s">
        <v>196</v>
      </c>
      <c r="C53" s="65">
        <v>2009</v>
      </c>
      <c r="D53" s="65"/>
      <c r="E53" s="65"/>
      <c r="F53" s="65"/>
      <c r="G53" s="65"/>
      <c r="H53" s="67">
        <v>287.392456054688</v>
      </c>
      <c r="I53" s="66">
        <v>1654.21</v>
      </c>
      <c r="J53" s="71"/>
      <c r="K53" s="71">
        <f t="shared" si="0"/>
        <v>0.173733961259265</v>
      </c>
      <c r="L53" s="71"/>
      <c r="M53" s="72"/>
      <c r="N53" s="72">
        <f t="shared" si="1"/>
        <v>95.684139095031</v>
      </c>
      <c r="O53" s="65"/>
      <c r="P53" s="72">
        <f t="shared" si="2"/>
        <v>95.684139095031</v>
      </c>
    </row>
    <row r="54" s="25" customFormat="1" spans="1:16">
      <c r="A54" s="76">
        <v>500000</v>
      </c>
      <c r="B54" s="65" t="s">
        <v>197</v>
      </c>
      <c r="C54" s="65">
        <v>2009</v>
      </c>
      <c r="D54" s="65"/>
      <c r="E54" s="65"/>
      <c r="F54" s="65"/>
      <c r="G54" s="65"/>
      <c r="H54" s="67">
        <v>3560.05395507813</v>
      </c>
      <c r="I54" s="66">
        <v>6530.01</v>
      </c>
      <c r="J54" s="71"/>
      <c r="K54" s="71">
        <f t="shared" si="0"/>
        <v>0.545183538015735</v>
      </c>
      <c r="L54" s="71"/>
      <c r="M54" s="72"/>
      <c r="N54" s="72">
        <f t="shared" si="1"/>
        <v>58.304261223202</v>
      </c>
      <c r="O54" s="65"/>
      <c r="P54" s="72">
        <f t="shared" si="2"/>
        <v>58.304261223202</v>
      </c>
    </row>
    <row r="55" s="25" customFormat="1" spans="1:16">
      <c r="A55" s="76">
        <v>510000</v>
      </c>
      <c r="B55" s="65" t="s">
        <v>198</v>
      </c>
      <c r="C55" s="65">
        <v>2009</v>
      </c>
      <c r="D55" s="65"/>
      <c r="E55" s="65"/>
      <c r="F55" s="65"/>
      <c r="G55" s="65"/>
      <c r="H55" s="67">
        <v>4984.85205078125</v>
      </c>
      <c r="I55" s="66">
        <v>14151.28</v>
      </c>
      <c r="J55" s="71"/>
      <c r="K55" s="71">
        <f t="shared" si="0"/>
        <v>0.352254499294852</v>
      </c>
      <c r="L55" s="71"/>
      <c r="M55" s="72"/>
      <c r="N55" s="72">
        <f t="shared" si="1"/>
        <v>77.7191814616065</v>
      </c>
      <c r="O55" s="65"/>
      <c r="P55" s="72">
        <f t="shared" si="2"/>
        <v>77.7191814616065</v>
      </c>
    </row>
    <row r="56" s="25" customFormat="1" spans="1:16">
      <c r="A56" s="76">
        <v>520000</v>
      </c>
      <c r="B56" s="65" t="s">
        <v>199</v>
      </c>
      <c r="C56" s="65">
        <v>2009</v>
      </c>
      <c r="D56" s="65"/>
      <c r="E56" s="65"/>
      <c r="F56" s="65"/>
      <c r="G56" s="65"/>
      <c r="H56" s="67">
        <v>945.279296875</v>
      </c>
      <c r="I56" s="66">
        <v>3912.68</v>
      </c>
      <c r="J56" s="71"/>
      <c r="K56" s="71">
        <f t="shared" si="0"/>
        <v>0.241593817249302</v>
      </c>
      <c r="L56" s="71"/>
      <c r="M56" s="72"/>
      <c r="N56" s="72">
        <f t="shared" si="1"/>
        <v>88.8552360943673</v>
      </c>
      <c r="O56" s="65"/>
      <c r="P56" s="72">
        <f t="shared" si="2"/>
        <v>88.8552360943673</v>
      </c>
    </row>
    <row r="57" s="25" customFormat="1" spans="1:16">
      <c r="A57" s="76">
        <v>530000</v>
      </c>
      <c r="B57" s="65" t="s">
        <v>200</v>
      </c>
      <c r="C57" s="65">
        <v>2009</v>
      </c>
      <c r="D57" s="65"/>
      <c r="E57" s="65"/>
      <c r="F57" s="65"/>
      <c r="G57" s="65"/>
      <c r="H57" s="67">
        <v>2075.46264648438</v>
      </c>
      <c r="I57" s="66">
        <v>6169.75</v>
      </c>
      <c r="J57" s="71"/>
      <c r="K57" s="71">
        <f t="shared" si="0"/>
        <v>0.336393313583918</v>
      </c>
      <c r="L57" s="71"/>
      <c r="M57" s="72"/>
      <c r="N57" s="72">
        <f t="shared" si="1"/>
        <v>79.3153313077155</v>
      </c>
      <c r="O57" s="65"/>
      <c r="P57" s="72">
        <f t="shared" si="2"/>
        <v>79.3153313077155</v>
      </c>
    </row>
    <row r="58" s="25" customFormat="1" spans="1:16">
      <c r="A58" s="76">
        <v>540000</v>
      </c>
      <c r="B58" s="65" t="s">
        <v>201</v>
      </c>
      <c r="C58" s="65">
        <v>2009</v>
      </c>
      <c r="D58" s="65"/>
      <c r="E58" s="65"/>
      <c r="F58" s="65"/>
      <c r="G58" s="65"/>
      <c r="H58" s="67">
        <v>10.611499786377</v>
      </c>
      <c r="I58" s="66">
        <v>441.36</v>
      </c>
      <c r="J58" s="71"/>
      <c r="K58" s="71">
        <f t="shared" si="0"/>
        <v>0.0240427310729948</v>
      </c>
      <c r="L58" s="71"/>
      <c r="M58" s="72"/>
      <c r="N58" s="72">
        <f t="shared" si="1"/>
        <v>110.747933087493</v>
      </c>
      <c r="O58" s="65"/>
      <c r="P58" s="72">
        <f t="shared" si="2"/>
        <v>110.747933087493</v>
      </c>
    </row>
    <row r="59" s="25" customFormat="1" spans="1:16">
      <c r="A59" s="76">
        <v>610000</v>
      </c>
      <c r="B59" s="65" t="s">
        <v>202</v>
      </c>
      <c r="C59" s="65">
        <v>2009</v>
      </c>
      <c r="D59" s="65"/>
      <c r="E59" s="65"/>
      <c r="F59" s="65"/>
      <c r="G59" s="65"/>
      <c r="H59" s="67">
        <v>1898.78137207031</v>
      </c>
      <c r="I59" s="66">
        <v>8169.8</v>
      </c>
      <c r="J59" s="71"/>
      <c r="K59" s="71">
        <f t="shared" si="0"/>
        <v>0.23241467013517</v>
      </c>
      <c r="L59" s="71"/>
      <c r="M59" s="72"/>
      <c r="N59" s="72">
        <f t="shared" si="1"/>
        <v>89.7789560810475</v>
      </c>
      <c r="O59" s="65"/>
      <c r="P59" s="72">
        <f t="shared" si="2"/>
        <v>89.7789560810475</v>
      </c>
    </row>
    <row r="60" s="25" customFormat="1" spans="1:16">
      <c r="A60" s="76">
        <v>620000</v>
      </c>
      <c r="B60" s="65" t="s">
        <v>203</v>
      </c>
      <c r="C60" s="65">
        <v>2009</v>
      </c>
      <c r="D60" s="65"/>
      <c r="E60" s="65"/>
      <c r="F60" s="65"/>
      <c r="G60" s="65"/>
      <c r="H60" s="67">
        <v>1066.80773925781</v>
      </c>
      <c r="I60" s="66">
        <v>3387.56</v>
      </c>
      <c r="J60" s="71"/>
      <c r="K60" s="71">
        <f t="shared" si="0"/>
        <v>0.314919215971912</v>
      </c>
      <c r="L60" s="71"/>
      <c r="M60" s="72"/>
      <c r="N60" s="72">
        <f t="shared" si="1"/>
        <v>81.4763221833918</v>
      </c>
      <c r="O60" s="65"/>
      <c r="P60" s="72">
        <f t="shared" si="2"/>
        <v>81.4763221833918</v>
      </c>
    </row>
    <row r="61" s="25" customFormat="1" spans="1:16">
      <c r="A61" s="76">
        <v>630000</v>
      </c>
      <c r="B61" s="65" t="s">
        <v>204</v>
      </c>
      <c r="C61" s="65">
        <v>2009</v>
      </c>
      <c r="D61" s="65"/>
      <c r="E61" s="65"/>
      <c r="F61" s="65"/>
      <c r="G61" s="65"/>
      <c r="H61" s="67">
        <v>259.209655761719</v>
      </c>
      <c r="I61" s="66">
        <v>1081.27</v>
      </c>
      <c r="J61" s="71"/>
      <c r="K61" s="71">
        <f t="shared" si="0"/>
        <v>0.239727039279476</v>
      </c>
      <c r="L61" s="71"/>
      <c r="M61" s="72"/>
      <c r="N61" s="72">
        <f t="shared" si="1"/>
        <v>89.0430945195546</v>
      </c>
      <c r="O61" s="65"/>
      <c r="P61" s="72">
        <f t="shared" si="2"/>
        <v>89.0430945195546</v>
      </c>
    </row>
    <row r="62" s="25" customFormat="1" spans="1:16">
      <c r="A62" s="76">
        <v>640000</v>
      </c>
      <c r="B62" s="65" t="s">
        <v>205</v>
      </c>
      <c r="C62" s="65">
        <v>2009</v>
      </c>
      <c r="D62" s="65"/>
      <c r="E62" s="65"/>
      <c r="F62" s="65"/>
      <c r="G62" s="65"/>
      <c r="H62" s="67">
        <v>41.4130859375</v>
      </c>
      <c r="I62" s="66">
        <v>1353.31</v>
      </c>
      <c r="J62" s="71"/>
      <c r="K62" s="71">
        <f t="shared" si="0"/>
        <v>0.0306013300260103</v>
      </c>
      <c r="L62" s="71"/>
      <c r="M62" s="72"/>
      <c r="N62" s="72">
        <f t="shared" si="1"/>
        <v>110.087925260819</v>
      </c>
      <c r="O62" s="65"/>
      <c r="P62" s="72">
        <f t="shared" si="2"/>
        <v>110.087925260819</v>
      </c>
    </row>
    <row r="63" s="25" customFormat="1" spans="1:16">
      <c r="A63" s="76">
        <v>650000</v>
      </c>
      <c r="B63" s="65" t="s">
        <v>206</v>
      </c>
      <c r="C63" s="65">
        <v>2009</v>
      </c>
      <c r="D63" s="65"/>
      <c r="E63" s="65"/>
      <c r="F63" s="65"/>
      <c r="G63" s="65"/>
      <c r="H63" s="67">
        <v>738.448669433594</v>
      </c>
      <c r="I63" s="66">
        <v>4277.05</v>
      </c>
      <c r="J63" s="71"/>
      <c r="K63" s="71">
        <f t="shared" si="0"/>
        <v>0.172653737841174</v>
      </c>
      <c r="L63" s="71"/>
      <c r="M63" s="72"/>
      <c r="N63" s="72">
        <f t="shared" si="1"/>
        <v>95.7928446151587</v>
      </c>
      <c r="O63" s="65"/>
      <c r="P63" s="72">
        <f t="shared" si="2"/>
        <v>95.7928446151587</v>
      </c>
    </row>
    <row r="64" s="25" customFormat="1" spans="1:16">
      <c r="A64" s="76">
        <v>110000</v>
      </c>
      <c r="B64" s="65" t="s">
        <v>176</v>
      </c>
      <c r="C64" s="65">
        <v>2010</v>
      </c>
      <c r="D64" s="65">
        <v>3745.45</v>
      </c>
      <c r="E64" s="65">
        <v>3170.83</v>
      </c>
      <c r="F64" s="65">
        <v>279.02</v>
      </c>
      <c r="G64" s="65">
        <v>295.6</v>
      </c>
      <c r="H64" s="67">
        <v>10818.4775390625</v>
      </c>
      <c r="I64" s="66">
        <v>14113.58</v>
      </c>
      <c r="J64" s="71">
        <f t="shared" ref="J64:J70" si="3">E64/I64</f>
        <v>0.224665180627452</v>
      </c>
      <c r="K64" s="71">
        <f t="shared" si="0"/>
        <v>0.766529650100294</v>
      </c>
      <c r="L64" s="71">
        <f t="shared" ref="L64:L70" si="4">(E64+H64)/I64</f>
        <v>0.991194830727746</v>
      </c>
      <c r="M64" s="72"/>
      <c r="N64" s="72">
        <f t="shared" si="1"/>
        <v>36.0296615066717</v>
      </c>
      <c r="O64" s="65"/>
      <c r="P64" s="72">
        <f t="shared" si="2"/>
        <v>36.0296615066717</v>
      </c>
    </row>
    <row r="65" s="25" customFormat="1" spans="1:16">
      <c r="A65" s="76">
        <v>120000</v>
      </c>
      <c r="B65" s="65" t="s">
        <v>177</v>
      </c>
      <c r="C65" s="65">
        <v>2010</v>
      </c>
      <c r="D65" s="66"/>
      <c r="E65" s="66"/>
      <c r="F65" s="66"/>
      <c r="G65" s="66"/>
      <c r="H65" s="67">
        <v>7680.78857421875</v>
      </c>
      <c r="I65" s="66">
        <v>9224.46</v>
      </c>
      <c r="J65" s="71"/>
      <c r="K65" s="71">
        <f t="shared" si="0"/>
        <v>0.832654548257432</v>
      </c>
      <c r="L65" s="71"/>
      <c r="M65" s="72"/>
      <c r="N65" s="72">
        <f t="shared" si="1"/>
        <v>29.375351548953</v>
      </c>
      <c r="O65" s="65"/>
      <c r="P65" s="72">
        <f t="shared" si="2"/>
        <v>29.375351548953</v>
      </c>
    </row>
    <row r="66" s="25" customFormat="1" spans="1:16">
      <c r="A66" s="76">
        <v>130000</v>
      </c>
      <c r="B66" s="65" t="s">
        <v>178</v>
      </c>
      <c r="C66" s="65">
        <v>2010</v>
      </c>
      <c r="D66" s="65"/>
      <c r="E66" s="65"/>
      <c r="F66" s="65"/>
      <c r="G66" s="65"/>
      <c r="H66" s="67">
        <v>1889.25903320312</v>
      </c>
      <c r="I66" s="66">
        <v>20394.26</v>
      </c>
      <c r="J66" s="71"/>
      <c r="K66" s="71">
        <f t="shared" ref="K66:K129" si="5">H66/I66</f>
        <v>0.0926368023749388</v>
      </c>
      <c r="L66" s="71"/>
      <c r="M66" s="72"/>
      <c r="N66" s="72">
        <f t="shared" ref="N66:N129" si="6">($K$251-K66)/($K$251-$K$257)*100</f>
        <v>103.84514420727</v>
      </c>
      <c r="O66" s="65"/>
      <c r="P66" s="72">
        <f t="shared" ref="P66:P129" si="7">N66</f>
        <v>103.84514420727</v>
      </c>
    </row>
    <row r="67" s="25" customFormat="1" spans="1:16">
      <c r="A67" s="76">
        <v>140000</v>
      </c>
      <c r="B67" s="65" t="s">
        <v>179</v>
      </c>
      <c r="C67" s="65">
        <v>2010</v>
      </c>
      <c r="D67" s="2">
        <v>2452.37</v>
      </c>
      <c r="E67" s="2">
        <v>949.26</v>
      </c>
      <c r="F67" s="2">
        <v>1374.21</v>
      </c>
      <c r="G67" s="2">
        <v>128.9</v>
      </c>
      <c r="H67" s="67">
        <v>517.3857421875</v>
      </c>
      <c r="I67" s="66">
        <v>9200.86</v>
      </c>
      <c r="J67" s="71">
        <f t="shared" si="3"/>
        <v>0.103170790556535</v>
      </c>
      <c r="K67" s="71">
        <f t="shared" si="5"/>
        <v>0.056232324172686</v>
      </c>
      <c r="L67" s="71">
        <f t="shared" si="4"/>
        <v>0.159403114729221</v>
      </c>
      <c r="M67" s="72"/>
      <c r="N67" s="72">
        <f t="shared" si="6"/>
        <v>107.508615737027</v>
      </c>
      <c r="O67" s="65"/>
      <c r="P67" s="72">
        <f t="shared" si="7"/>
        <v>107.508615737027</v>
      </c>
    </row>
    <row r="68" s="25" customFormat="1" spans="1:16">
      <c r="A68" s="76">
        <v>150000</v>
      </c>
      <c r="B68" s="65" t="s">
        <v>180</v>
      </c>
      <c r="C68" s="65">
        <v>2010</v>
      </c>
      <c r="D68" s="2">
        <v>2841.7</v>
      </c>
      <c r="E68" s="2">
        <v>1978.3</v>
      </c>
      <c r="F68" s="2">
        <v>760.6</v>
      </c>
      <c r="G68" s="2">
        <v>102.8</v>
      </c>
      <c r="H68" s="67">
        <v>838.436157226563</v>
      </c>
      <c r="I68" s="66">
        <v>11672</v>
      </c>
      <c r="J68" s="71">
        <f t="shared" si="3"/>
        <v>0.169491089787526</v>
      </c>
      <c r="K68" s="71">
        <f t="shared" si="5"/>
        <v>0.0718331183367514</v>
      </c>
      <c r="L68" s="71">
        <f t="shared" si="4"/>
        <v>0.241324208124277</v>
      </c>
      <c r="M68" s="72"/>
      <c r="N68" s="72">
        <f t="shared" si="6"/>
        <v>105.938669728074</v>
      </c>
      <c r="O68" s="65"/>
      <c r="P68" s="72">
        <f t="shared" si="7"/>
        <v>105.938669728074</v>
      </c>
    </row>
    <row r="69" s="25" customFormat="1" spans="1:16">
      <c r="A69" s="76">
        <v>210000</v>
      </c>
      <c r="B69" s="65" t="s">
        <v>181</v>
      </c>
      <c r="C69" s="65">
        <v>2010</v>
      </c>
      <c r="D69" s="2">
        <v>3921.6</v>
      </c>
      <c r="E69" s="2">
        <v>2676.9</v>
      </c>
      <c r="F69" s="2">
        <v>998</v>
      </c>
      <c r="G69" s="2">
        <v>246.7</v>
      </c>
      <c r="H69" s="67">
        <v>1980.46044921875</v>
      </c>
      <c r="I69" s="66">
        <v>18457.27</v>
      </c>
      <c r="J69" s="71">
        <f t="shared" si="3"/>
        <v>0.145032282672356</v>
      </c>
      <c r="K69" s="71">
        <f t="shared" si="5"/>
        <v>0.10729974959562</v>
      </c>
      <c r="L69" s="71">
        <f t="shared" si="4"/>
        <v>0.252332032267976</v>
      </c>
      <c r="M69" s="72"/>
      <c r="N69" s="72">
        <f t="shared" si="6"/>
        <v>102.369576026155</v>
      </c>
      <c r="O69" s="65"/>
      <c r="P69" s="72">
        <f t="shared" si="7"/>
        <v>102.369576026155</v>
      </c>
    </row>
    <row r="70" s="25" customFormat="1" spans="1:16">
      <c r="A70" s="76">
        <v>220000</v>
      </c>
      <c r="B70" s="65" t="s">
        <v>182</v>
      </c>
      <c r="C70" s="65">
        <v>2010</v>
      </c>
      <c r="D70" s="2">
        <v>3033</v>
      </c>
      <c r="E70" s="2">
        <v>1858.8</v>
      </c>
      <c r="F70" s="2">
        <v>999</v>
      </c>
      <c r="G70" s="2">
        <v>175.2</v>
      </c>
      <c r="H70" s="67">
        <v>391.026092529297</v>
      </c>
      <c r="I70" s="66">
        <v>8667.58</v>
      </c>
      <c r="J70" s="71">
        <f t="shared" si="3"/>
        <v>0.214454322890588</v>
      </c>
      <c r="K70" s="71">
        <f t="shared" si="5"/>
        <v>0.0451136410081357</v>
      </c>
      <c r="L70" s="71">
        <f t="shared" si="4"/>
        <v>0.259567963898723</v>
      </c>
      <c r="M70" s="72"/>
      <c r="N70" s="72">
        <f t="shared" si="6"/>
        <v>108.627515972197</v>
      </c>
      <c r="O70" s="65"/>
      <c r="P70" s="72">
        <f t="shared" si="7"/>
        <v>108.627515972197</v>
      </c>
    </row>
    <row r="71" s="25" customFormat="1" spans="1:16">
      <c r="A71" s="76">
        <v>230000</v>
      </c>
      <c r="B71" s="65" t="s">
        <v>183</v>
      </c>
      <c r="C71" s="65">
        <v>2010</v>
      </c>
      <c r="D71" s="65"/>
      <c r="E71" s="65"/>
      <c r="F71" s="65"/>
      <c r="G71" s="65"/>
      <c r="H71" s="67">
        <v>843.794128417969</v>
      </c>
      <c r="I71" s="66">
        <v>10368.6</v>
      </c>
      <c r="J71" s="71"/>
      <c r="K71" s="71">
        <f t="shared" si="5"/>
        <v>0.0813797550699197</v>
      </c>
      <c r="L71" s="71"/>
      <c r="M71" s="72"/>
      <c r="N71" s="72">
        <f t="shared" si="6"/>
        <v>104.977968363736</v>
      </c>
      <c r="O71" s="65"/>
      <c r="P71" s="72">
        <f t="shared" si="7"/>
        <v>104.977968363736</v>
      </c>
    </row>
    <row r="72" s="25" customFormat="1" spans="1:16">
      <c r="A72" s="76">
        <v>310000</v>
      </c>
      <c r="B72" s="65" t="s">
        <v>184</v>
      </c>
      <c r="C72" s="65">
        <v>2010</v>
      </c>
      <c r="D72" s="65"/>
      <c r="E72" s="65"/>
      <c r="F72" s="65"/>
      <c r="G72" s="65"/>
      <c r="H72" s="67">
        <v>7318.4990234375</v>
      </c>
      <c r="I72" s="66">
        <v>17165.98</v>
      </c>
      <c r="J72" s="71"/>
      <c r="K72" s="71">
        <f t="shared" si="5"/>
        <v>0.426337384957777</v>
      </c>
      <c r="L72" s="71"/>
      <c r="M72" s="72"/>
      <c r="N72" s="72">
        <f t="shared" si="6"/>
        <v>70.2640397902825</v>
      </c>
      <c r="O72" s="65"/>
      <c r="P72" s="72">
        <f t="shared" si="7"/>
        <v>70.2640397902825</v>
      </c>
    </row>
    <row r="73" s="25" customFormat="1" spans="1:16">
      <c r="A73" s="76">
        <v>320000</v>
      </c>
      <c r="B73" s="65" t="s">
        <v>185</v>
      </c>
      <c r="C73" s="65">
        <v>2010</v>
      </c>
      <c r="D73" s="65"/>
      <c r="E73" s="65"/>
      <c r="F73" s="65"/>
      <c r="G73" s="65"/>
      <c r="H73" s="67">
        <v>12163.2451171875</v>
      </c>
      <c r="I73" s="66">
        <v>41425.48</v>
      </c>
      <c r="J73" s="71"/>
      <c r="K73" s="71">
        <f t="shared" si="5"/>
        <v>0.293617481733163</v>
      </c>
      <c r="L73" s="71"/>
      <c r="M73" s="72"/>
      <c r="N73" s="72">
        <f t="shared" si="6"/>
        <v>83.6199677119601</v>
      </c>
      <c r="O73" s="65"/>
      <c r="P73" s="72">
        <f t="shared" si="7"/>
        <v>83.6199677119601</v>
      </c>
    </row>
    <row r="74" s="25" customFormat="1" spans="1:16">
      <c r="A74" s="76">
        <v>330000</v>
      </c>
      <c r="B74" s="65" t="s">
        <v>186</v>
      </c>
      <c r="C74" s="65">
        <v>2010</v>
      </c>
      <c r="D74" s="65">
        <v>5877.78</v>
      </c>
      <c r="E74" s="65">
        <v>4445.81</v>
      </c>
      <c r="F74" s="65">
        <v>475.42</v>
      </c>
      <c r="G74" s="65">
        <v>956.54</v>
      </c>
      <c r="H74" s="67">
        <v>5880.88232421875</v>
      </c>
      <c r="I74" s="66">
        <v>27722.31</v>
      </c>
      <c r="J74" s="71">
        <f t="shared" ref="J74:J85" si="8">E74/I74</f>
        <v>0.160369392016755</v>
      </c>
      <c r="K74" s="71">
        <f t="shared" si="5"/>
        <v>0.212135364052229</v>
      </c>
      <c r="L74" s="71">
        <f t="shared" ref="L74:L85" si="9">(E74+H74)/I74</f>
        <v>0.372504756068984</v>
      </c>
      <c r="M74" s="72"/>
      <c r="N74" s="72">
        <f t="shared" si="6"/>
        <v>91.8197121678494</v>
      </c>
      <c r="O74" s="65"/>
      <c r="P74" s="72">
        <f t="shared" si="7"/>
        <v>91.8197121678494</v>
      </c>
    </row>
    <row r="75" s="25" customFormat="1" spans="1:16">
      <c r="A75" s="76">
        <v>340000</v>
      </c>
      <c r="B75" s="65" t="s">
        <v>187</v>
      </c>
      <c r="C75" s="65">
        <v>2010</v>
      </c>
      <c r="D75" s="65">
        <v>3014.82</v>
      </c>
      <c r="E75" s="65"/>
      <c r="F75" s="65"/>
      <c r="G75" s="65"/>
      <c r="H75" s="67">
        <v>2776.66674804688</v>
      </c>
      <c r="I75" s="66">
        <v>12359.33</v>
      </c>
      <c r="J75" s="71"/>
      <c r="K75" s="71">
        <f t="shared" si="5"/>
        <v>0.224661591530195</v>
      </c>
      <c r="L75" s="71"/>
      <c r="M75" s="72"/>
      <c r="N75" s="72">
        <f t="shared" si="6"/>
        <v>90.5591673116411</v>
      </c>
      <c r="O75" s="65"/>
      <c r="P75" s="72">
        <f t="shared" si="7"/>
        <v>90.5591673116411</v>
      </c>
    </row>
    <row r="76" s="25" customFormat="1" spans="1:16">
      <c r="A76" s="76">
        <v>350000</v>
      </c>
      <c r="B76" s="65" t="s">
        <v>188</v>
      </c>
      <c r="C76" s="65">
        <v>2010</v>
      </c>
      <c r="D76" s="65"/>
      <c r="E76" s="65"/>
      <c r="F76" s="65"/>
      <c r="G76" s="65"/>
      <c r="H76" s="67">
        <v>2802.3466796875</v>
      </c>
      <c r="I76" s="66">
        <v>14737.12</v>
      </c>
      <c r="J76" s="71"/>
      <c r="K76" s="71">
        <f t="shared" si="5"/>
        <v>0.190155653186477</v>
      </c>
      <c r="L76" s="71"/>
      <c r="M76" s="72"/>
      <c r="N76" s="72">
        <f t="shared" si="6"/>
        <v>94.0315841397983</v>
      </c>
      <c r="O76" s="65"/>
      <c r="P76" s="72">
        <f t="shared" si="7"/>
        <v>94.0315841397983</v>
      </c>
    </row>
    <row r="77" s="25" customFormat="1" spans="1:16">
      <c r="A77" s="76">
        <v>360000</v>
      </c>
      <c r="B77" s="65" t="s">
        <v>189</v>
      </c>
      <c r="C77" s="65">
        <v>2010</v>
      </c>
      <c r="D77" s="65"/>
      <c r="E77" s="65"/>
      <c r="F77" s="65"/>
      <c r="G77" s="65"/>
      <c r="H77" s="67">
        <v>1170.00061035156</v>
      </c>
      <c r="I77" s="66">
        <v>9451.26</v>
      </c>
      <c r="J77" s="71"/>
      <c r="K77" s="71">
        <f t="shared" si="5"/>
        <v>0.123793082652637</v>
      </c>
      <c r="L77" s="71"/>
      <c r="M77" s="72"/>
      <c r="N77" s="72">
        <f t="shared" si="6"/>
        <v>100.709811649106</v>
      </c>
      <c r="O77" s="65"/>
      <c r="P77" s="72">
        <f t="shared" si="7"/>
        <v>100.709811649106</v>
      </c>
    </row>
    <row r="78" s="25" customFormat="1" spans="1:16">
      <c r="A78" s="76">
        <v>370000</v>
      </c>
      <c r="B78" s="65" t="s">
        <v>190</v>
      </c>
      <c r="C78" s="65">
        <v>2010</v>
      </c>
      <c r="D78" s="65">
        <v>4752.19</v>
      </c>
      <c r="E78" s="65">
        <v>2587.39</v>
      </c>
      <c r="F78" s="65">
        <v>1207.01</v>
      </c>
      <c r="G78" s="65">
        <v>957.79</v>
      </c>
      <c r="H78" s="67">
        <v>3002.20849609375</v>
      </c>
      <c r="I78" s="66">
        <v>39169.92</v>
      </c>
      <c r="J78" s="71">
        <f t="shared" si="8"/>
        <v>0.0660555344509256</v>
      </c>
      <c r="K78" s="71">
        <f t="shared" si="5"/>
        <v>0.0766457653243548</v>
      </c>
      <c r="L78" s="71">
        <f t="shared" si="9"/>
        <v>0.14270129977528</v>
      </c>
      <c r="M78" s="72"/>
      <c r="N78" s="72">
        <f t="shared" si="6"/>
        <v>105.454361310744</v>
      </c>
      <c r="O78" s="65"/>
      <c r="P78" s="72">
        <f t="shared" si="7"/>
        <v>105.454361310744</v>
      </c>
    </row>
    <row r="79" s="25" customFormat="1" spans="1:16">
      <c r="A79" s="76">
        <v>410000</v>
      </c>
      <c r="B79" s="65" t="s">
        <v>191</v>
      </c>
      <c r="C79" s="65">
        <v>2010</v>
      </c>
      <c r="D79" s="65">
        <v>2915.74</v>
      </c>
      <c r="E79" s="65">
        <v>1924.53</v>
      </c>
      <c r="F79" s="65">
        <v>281.7</v>
      </c>
      <c r="G79" s="65">
        <v>709.51</v>
      </c>
      <c r="H79" s="67">
        <v>2562.44189453125</v>
      </c>
      <c r="I79" s="66">
        <v>23092.36</v>
      </c>
      <c r="J79" s="71">
        <f t="shared" si="8"/>
        <v>0.0833405507276</v>
      </c>
      <c r="K79" s="71">
        <f t="shared" si="5"/>
        <v>0.110964920628782</v>
      </c>
      <c r="L79" s="71">
        <f t="shared" si="9"/>
        <v>0.194305471356381</v>
      </c>
      <c r="M79" s="72"/>
      <c r="N79" s="72">
        <f t="shared" si="6"/>
        <v>102.000740915896</v>
      </c>
      <c r="O79" s="65"/>
      <c r="P79" s="72">
        <f t="shared" si="7"/>
        <v>102.000740915896</v>
      </c>
    </row>
    <row r="80" s="25" customFormat="1" spans="1:16">
      <c r="A80" s="76">
        <v>420000</v>
      </c>
      <c r="B80" s="65" t="s">
        <v>192</v>
      </c>
      <c r="C80" s="65">
        <v>2010</v>
      </c>
      <c r="D80" s="65">
        <v>4520.18</v>
      </c>
      <c r="E80" s="65">
        <v>2908</v>
      </c>
      <c r="F80" s="65">
        <v>1287.95</v>
      </c>
      <c r="G80" s="65">
        <v>324.23</v>
      </c>
      <c r="H80" s="67">
        <v>2992.39892578125</v>
      </c>
      <c r="I80" s="66">
        <v>15967.61</v>
      </c>
      <c r="J80" s="71">
        <f t="shared" si="8"/>
        <v>0.182118676495731</v>
      </c>
      <c r="K80" s="71">
        <f t="shared" si="5"/>
        <v>0.187404309460292</v>
      </c>
      <c r="L80" s="71">
        <f t="shared" si="9"/>
        <v>0.369522985956023</v>
      </c>
      <c r="M80" s="72"/>
      <c r="N80" s="72">
        <f t="shared" si="6"/>
        <v>94.3084585768788</v>
      </c>
      <c r="O80" s="65"/>
      <c r="P80" s="72">
        <f t="shared" si="7"/>
        <v>94.3084585768788</v>
      </c>
    </row>
    <row r="81" s="25" customFormat="1" spans="1:16">
      <c r="A81" s="76">
        <v>430000</v>
      </c>
      <c r="B81" s="65" t="s">
        <v>193</v>
      </c>
      <c r="C81" s="65">
        <v>2010</v>
      </c>
      <c r="D81" s="65">
        <v>4286.78</v>
      </c>
      <c r="E81" s="65">
        <v>2042.34</v>
      </c>
      <c r="F81" s="65">
        <v>818.32</v>
      </c>
      <c r="G81" s="65">
        <v>1426.12</v>
      </c>
      <c r="H81" s="67">
        <v>2846.71435546875</v>
      </c>
      <c r="I81" s="66">
        <v>16037.96</v>
      </c>
      <c r="J81" s="71">
        <f t="shared" si="8"/>
        <v>0.12734412606092</v>
      </c>
      <c r="K81" s="71">
        <f t="shared" si="5"/>
        <v>0.177498531949746</v>
      </c>
      <c r="L81" s="71">
        <f t="shared" si="9"/>
        <v>0.304842658010667</v>
      </c>
      <c r="M81" s="72"/>
      <c r="N81" s="72">
        <f t="shared" si="6"/>
        <v>95.3053011545524</v>
      </c>
      <c r="O81" s="65"/>
      <c r="P81" s="72">
        <f t="shared" si="7"/>
        <v>95.3053011545524</v>
      </c>
    </row>
    <row r="82" s="25" customFormat="1" spans="1:16">
      <c r="A82" s="76">
        <v>440000</v>
      </c>
      <c r="B82" s="65" t="s">
        <v>194</v>
      </c>
      <c r="C82" s="65">
        <v>2010</v>
      </c>
      <c r="D82" s="65">
        <v>7502.96</v>
      </c>
      <c r="E82" s="65">
        <v>5891.76</v>
      </c>
      <c r="F82" s="65">
        <v>897.76</v>
      </c>
      <c r="G82" s="65">
        <v>713.44</v>
      </c>
      <c r="H82" s="67">
        <v>6585.2763671875</v>
      </c>
      <c r="I82" s="66">
        <v>46013.06</v>
      </c>
      <c r="J82" s="71">
        <f t="shared" si="8"/>
        <v>0.12804538537537</v>
      </c>
      <c r="K82" s="71">
        <f t="shared" si="5"/>
        <v>0.143117548956481</v>
      </c>
      <c r="L82" s="71">
        <f t="shared" si="9"/>
        <v>0.271162934331851</v>
      </c>
      <c r="M82" s="72"/>
      <c r="N82" s="72">
        <f t="shared" si="6"/>
        <v>98.765143420692</v>
      </c>
      <c r="O82" s="65"/>
      <c r="P82" s="72">
        <f t="shared" si="7"/>
        <v>98.765143420692</v>
      </c>
    </row>
    <row r="83" s="25" customFormat="1" spans="1:16">
      <c r="A83" s="76">
        <v>450000</v>
      </c>
      <c r="B83" s="65" t="s">
        <v>195</v>
      </c>
      <c r="C83" s="65">
        <v>2010</v>
      </c>
      <c r="D83" s="65">
        <v>2756.13</v>
      </c>
      <c r="E83" s="65">
        <v>1440.66</v>
      </c>
      <c r="F83" s="65">
        <v>920.78</v>
      </c>
      <c r="G83" s="65">
        <v>394.69</v>
      </c>
      <c r="H83" s="67">
        <v>2251.67700195313</v>
      </c>
      <c r="I83" s="66">
        <v>9569.85</v>
      </c>
      <c r="J83" s="71">
        <f t="shared" si="8"/>
        <v>0.150541544538316</v>
      </c>
      <c r="K83" s="71">
        <f t="shared" si="5"/>
        <v>0.23528864109188</v>
      </c>
      <c r="L83" s="71">
        <f t="shared" si="9"/>
        <v>0.385830185630196</v>
      </c>
      <c r="M83" s="72"/>
      <c r="N83" s="72">
        <f t="shared" si="6"/>
        <v>89.4897413663422</v>
      </c>
      <c r="O83" s="65"/>
      <c r="P83" s="72">
        <f t="shared" si="7"/>
        <v>89.4897413663422</v>
      </c>
    </row>
    <row r="84" s="25" customFormat="1" spans="1:16">
      <c r="A84" s="76">
        <v>460000</v>
      </c>
      <c r="B84" s="65" t="s">
        <v>196</v>
      </c>
      <c r="C84" s="65">
        <v>2010</v>
      </c>
      <c r="D84" s="65">
        <v>952.92</v>
      </c>
      <c r="E84" s="65">
        <v>685.04</v>
      </c>
      <c r="F84" s="65">
        <v>224.14</v>
      </c>
      <c r="G84" s="65">
        <v>43.77</v>
      </c>
      <c r="H84" s="67">
        <v>323.495086669922</v>
      </c>
      <c r="I84" s="66">
        <v>2064.5</v>
      </c>
      <c r="J84" s="71">
        <f t="shared" si="8"/>
        <v>0.331818842334706</v>
      </c>
      <c r="K84" s="71">
        <f t="shared" si="5"/>
        <v>0.156694156778843</v>
      </c>
      <c r="L84" s="71">
        <f t="shared" si="9"/>
        <v>0.488512999113549</v>
      </c>
      <c r="M84" s="72"/>
      <c r="N84" s="72">
        <f t="shared" si="6"/>
        <v>97.3988962257292</v>
      </c>
      <c r="O84" s="65"/>
      <c r="P84" s="72">
        <f t="shared" si="7"/>
        <v>97.3988962257292</v>
      </c>
    </row>
    <row r="85" s="25" customFormat="1" spans="1:16">
      <c r="A85" s="76">
        <v>500000</v>
      </c>
      <c r="B85" s="65" t="s">
        <v>197</v>
      </c>
      <c r="C85" s="65">
        <v>2010</v>
      </c>
      <c r="D85" s="65">
        <v>2159</v>
      </c>
      <c r="E85" s="65">
        <v>1782</v>
      </c>
      <c r="F85" s="65">
        <v>252</v>
      </c>
      <c r="G85" s="65">
        <v>125</v>
      </c>
      <c r="H85" s="67">
        <v>4412.291015625</v>
      </c>
      <c r="I85" s="66">
        <v>7925.58</v>
      </c>
      <c r="J85" s="71">
        <f t="shared" si="8"/>
        <v>0.224841588880561</v>
      </c>
      <c r="K85" s="71">
        <f t="shared" si="5"/>
        <v>0.556715220289872</v>
      </c>
      <c r="L85" s="71">
        <f t="shared" si="9"/>
        <v>0.781556809170433</v>
      </c>
      <c r="M85" s="72"/>
      <c r="N85" s="72">
        <f t="shared" si="6"/>
        <v>57.1437998792211</v>
      </c>
      <c r="O85" s="65"/>
      <c r="P85" s="72">
        <f t="shared" si="7"/>
        <v>57.1437998792211</v>
      </c>
    </row>
    <row r="86" s="25" customFormat="1" spans="1:16">
      <c r="A86" s="76">
        <v>510000</v>
      </c>
      <c r="B86" s="65" t="s">
        <v>198</v>
      </c>
      <c r="C86" s="65">
        <v>2010</v>
      </c>
      <c r="D86" s="65"/>
      <c r="E86" s="65"/>
      <c r="F86" s="65"/>
      <c r="G86" s="65"/>
      <c r="H86" s="67">
        <v>6518.544921875</v>
      </c>
      <c r="I86" s="66">
        <v>17185.48</v>
      </c>
      <c r="J86" s="71"/>
      <c r="K86" s="71">
        <f t="shared" si="5"/>
        <v>0.379305374180704</v>
      </c>
      <c r="L86" s="71"/>
      <c r="M86" s="72"/>
      <c r="N86" s="72">
        <f t="shared" si="6"/>
        <v>74.9969858721303</v>
      </c>
      <c r="O86" s="65"/>
      <c r="P86" s="72">
        <f t="shared" si="7"/>
        <v>74.9969858721303</v>
      </c>
    </row>
    <row r="87" s="25" customFormat="1" spans="1:16">
      <c r="A87" s="76">
        <v>520000</v>
      </c>
      <c r="B87" s="65" t="s">
        <v>199</v>
      </c>
      <c r="C87" s="65">
        <v>2010</v>
      </c>
      <c r="D87" s="65"/>
      <c r="E87" s="65"/>
      <c r="F87" s="65"/>
      <c r="G87" s="65"/>
      <c r="H87" s="67">
        <v>1391.9873046875</v>
      </c>
      <c r="I87" s="66">
        <v>4602.16</v>
      </c>
      <c r="J87" s="71"/>
      <c r="K87" s="71">
        <f t="shared" si="5"/>
        <v>0.302463909270321</v>
      </c>
      <c r="L87" s="71"/>
      <c r="M87" s="72"/>
      <c r="N87" s="72">
        <f t="shared" si="6"/>
        <v>82.7297301087072</v>
      </c>
      <c r="O87" s="65"/>
      <c r="P87" s="72">
        <f t="shared" si="7"/>
        <v>82.7297301087072</v>
      </c>
    </row>
    <row r="88" s="25" customFormat="1" spans="1:16">
      <c r="A88" s="76">
        <v>530000</v>
      </c>
      <c r="B88" s="65" t="s">
        <v>200</v>
      </c>
      <c r="C88" s="65">
        <v>2010</v>
      </c>
      <c r="D88" s="65"/>
      <c r="E88" s="65"/>
      <c r="F88" s="65"/>
      <c r="G88" s="65"/>
      <c r="H88" s="67">
        <v>2505.83837890625</v>
      </c>
      <c r="I88" s="66">
        <v>7224.18</v>
      </c>
      <c r="J88" s="71"/>
      <c r="K88" s="71">
        <f t="shared" si="5"/>
        <v>0.346868209112488</v>
      </c>
      <c r="L88" s="71"/>
      <c r="M88" s="72"/>
      <c r="N88" s="72">
        <f t="shared" si="6"/>
        <v>78.2612169942813</v>
      </c>
      <c r="O88" s="65"/>
      <c r="P88" s="72">
        <f t="shared" si="7"/>
        <v>78.2612169942813</v>
      </c>
    </row>
    <row r="89" s="25" customFormat="1" spans="1:16">
      <c r="A89" s="76">
        <v>540000</v>
      </c>
      <c r="B89" s="65" t="s">
        <v>201</v>
      </c>
      <c r="C89" s="65">
        <v>2010</v>
      </c>
      <c r="D89" s="65"/>
      <c r="E89" s="65"/>
      <c r="F89" s="65"/>
      <c r="G89" s="65"/>
      <c r="H89" s="67">
        <v>38.1614990234375</v>
      </c>
      <c r="I89" s="66">
        <v>507.46</v>
      </c>
      <c r="J89" s="71"/>
      <c r="K89" s="71">
        <f t="shared" si="5"/>
        <v>0.0752009991397105</v>
      </c>
      <c r="L89" s="71"/>
      <c r="M89" s="72"/>
      <c r="N89" s="72">
        <f t="shared" si="6"/>
        <v>105.599751659568</v>
      </c>
      <c r="O89" s="65"/>
      <c r="P89" s="72">
        <f t="shared" si="7"/>
        <v>105.599751659568</v>
      </c>
    </row>
    <row r="90" s="25" customFormat="1" spans="1:16">
      <c r="A90" s="76">
        <v>610000</v>
      </c>
      <c r="B90" s="65" t="s">
        <v>202</v>
      </c>
      <c r="C90" s="65">
        <v>2010</v>
      </c>
      <c r="D90" s="65"/>
      <c r="E90" s="65"/>
      <c r="F90" s="65"/>
      <c r="G90" s="65"/>
      <c r="H90" s="67">
        <v>2534.01196289063</v>
      </c>
      <c r="I90" s="66">
        <v>10123.48</v>
      </c>
      <c r="J90" s="71"/>
      <c r="K90" s="71">
        <f t="shared" si="5"/>
        <v>0.250310363915435</v>
      </c>
      <c r="L90" s="71"/>
      <c r="M90" s="72"/>
      <c r="N90" s="72">
        <f t="shared" si="6"/>
        <v>87.9780687202939</v>
      </c>
      <c r="O90" s="65"/>
      <c r="P90" s="72">
        <f t="shared" si="7"/>
        <v>87.9780687202939</v>
      </c>
    </row>
    <row r="91" s="25" customFormat="1" spans="1:16">
      <c r="A91" s="76">
        <v>620000</v>
      </c>
      <c r="B91" s="65" t="s">
        <v>203</v>
      </c>
      <c r="C91" s="65">
        <v>2010</v>
      </c>
      <c r="D91" s="65">
        <v>1414.9</v>
      </c>
      <c r="E91" s="65">
        <v>626.3</v>
      </c>
      <c r="F91" s="65">
        <v>674</v>
      </c>
      <c r="G91" s="65">
        <v>114.6</v>
      </c>
      <c r="H91" s="67">
        <v>1356.14270019531</v>
      </c>
      <c r="I91" s="66">
        <v>4120.75</v>
      </c>
      <c r="J91" s="71">
        <f t="shared" ref="J91:J94" si="10">E91/I91</f>
        <v>0.151986895589395</v>
      </c>
      <c r="K91" s="71">
        <f t="shared" si="5"/>
        <v>0.329100940410195</v>
      </c>
      <c r="L91" s="71">
        <f t="shared" ref="L91:L94" si="11">(E91+H91)/I91</f>
        <v>0.48108783599959</v>
      </c>
      <c r="M91" s="72"/>
      <c r="N91" s="72">
        <f t="shared" si="6"/>
        <v>80.0491806258648</v>
      </c>
      <c r="O91" s="65"/>
      <c r="P91" s="72">
        <f t="shared" si="7"/>
        <v>80.0491806258648</v>
      </c>
    </row>
    <row r="92" s="25" customFormat="1" spans="1:16">
      <c r="A92" s="76">
        <v>630000</v>
      </c>
      <c r="B92" s="65" t="s">
        <v>204</v>
      </c>
      <c r="C92" s="65">
        <v>2010</v>
      </c>
      <c r="D92" s="65"/>
      <c r="E92" s="65"/>
      <c r="F92" s="65"/>
      <c r="G92" s="65"/>
      <c r="H92" s="67">
        <v>319.178985595703</v>
      </c>
      <c r="I92" s="66">
        <v>1350.43</v>
      </c>
      <c r="J92" s="71"/>
      <c r="K92" s="71">
        <f t="shared" si="5"/>
        <v>0.236353595222043</v>
      </c>
      <c r="L92" s="71"/>
      <c r="M92" s="72"/>
      <c r="N92" s="72">
        <f t="shared" si="6"/>
        <v>89.3825724319415</v>
      </c>
      <c r="O92" s="65"/>
      <c r="P92" s="72">
        <f t="shared" si="7"/>
        <v>89.3825724319415</v>
      </c>
    </row>
    <row r="93" s="25" customFormat="1" spans="1:16">
      <c r="A93" s="76">
        <v>640000</v>
      </c>
      <c r="B93" s="65" t="s">
        <v>205</v>
      </c>
      <c r="C93" s="65">
        <v>2010</v>
      </c>
      <c r="D93" s="65">
        <v>622.11</v>
      </c>
      <c r="E93" s="65">
        <v>371.64</v>
      </c>
      <c r="F93" s="65">
        <v>170.24</v>
      </c>
      <c r="G93" s="65">
        <v>80.23</v>
      </c>
      <c r="H93" s="67">
        <v>202.475494384766</v>
      </c>
      <c r="I93" s="66">
        <v>1689.65</v>
      </c>
      <c r="J93" s="71">
        <f t="shared" si="10"/>
        <v>0.219950877400645</v>
      </c>
      <c r="K93" s="71">
        <f t="shared" si="5"/>
        <v>0.119832802287317</v>
      </c>
      <c r="L93" s="71">
        <f t="shared" si="11"/>
        <v>0.339783679687963</v>
      </c>
      <c r="M93" s="72"/>
      <c r="N93" s="72">
        <f t="shared" si="6"/>
        <v>101.108344332024</v>
      </c>
      <c r="O93" s="65"/>
      <c r="P93" s="72">
        <f t="shared" si="7"/>
        <v>101.108344332024</v>
      </c>
    </row>
    <row r="94" s="25" customFormat="1" spans="1:16">
      <c r="A94" s="76">
        <v>650000</v>
      </c>
      <c r="B94" s="65" t="s">
        <v>206</v>
      </c>
      <c r="C94" s="65">
        <v>2010</v>
      </c>
      <c r="D94" s="65">
        <v>1362.63</v>
      </c>
      <c r="E94" s="65">
        <v>812.11</v>
      </c>
      <c r="F94" s="65">
        <v>487.08</v>
      </c>
      <c r="G94" s="65">
        <v>63.44</v>
      </c>
      <c r="H94" s="67">
        <v>1017.96612548828</v>
      </c>
      <c r="I94" s="66">
        <v>5437.47</v>
      </c>
      <c r="J94" s="71">
        <f t="shared" si="10"/>
        <v>0.149354387242596</v>
      </c>
      <c r="K94" s="71">
        <f t="shared" si="5"/>
        <v>0.187213193909719</v>
      </c>
      <c r="L94" s="71">
        <f t="shared" si="11"/>
        <v>0.336567581152315</v>
      </c>
      <c r="M94" s="72"/>
      <c r="N94" s="72">
        <f t="shared" si="6"/>
        <v>94.3276910013769</v>
      </c>
      <c r="O94" s="65"/>
      <c r="P94" s="72">
        <f t="shared" si="7"/>
        <v>94.3276910013769</v>
      </c>
    </row>
    <row r="95" s="25" customFormat="1" spans="1:16">
      <c r="A95" s="76">
        <v>110000</v>
      </c>
      <c r="B95" s="65" t="s">
        <v>176</v>
      </c>
      <c r="C95" s="65">
        <v>2011</v>
      </c>
      <c r="D95" s="65"/>
      <c r="E95" s="65"/>
      <c r="F95" s="65"/>
      <c r="G95" s="65"/>
      <c r="H95" s="67">
        <v>13015.2548828125</v>
      </c>
      <c r="I95" s="66">
        <v>16251.93</v>
      </c>
      <c r="J95" s="71"/>
      <c r="K95" s="71">
        <f t="shared" si="5"/>
        <v>0.800843646435377</v>
      </c>
      <c r="L95" s="71"/>
      <c r="M95" s="72"/>
      <c r="N95" s="72">
        <f t="shared" si="6"/>
        <v>32.5765602715053</v>
      </c>
      <c r="O95" s="65"/>
      <c r="P95" s="72">
        <f t="shared" si="7"/>
        <v>32.5765602715053</v>
      </c>
    </row>
    <row r="96" s="25" customFormat="1" spans="1:16">
      <c r="A96" s="76">
        <v>120000</v>
      </c>
      <c r="B96" s="65" t="s">
        <v>177</v>
      </c>
      <c r="C96" s="65">
        <v>2011</v>
      </c>
      <c r="D96" s="66"/>
      <c r="E96" s="66"/>
      <c r="F96" s="66"/>
      <c r="G96" s="66"/>
      <c r="H96" s="67">
        <v>8995.15625</v>
      </c>
      <c r="I96" s="66">
        <v>11307.28</v>
      </c>
      <c r="J96" s="71"/>
      <c r="K96" s="71">
        <f t="shared" si="5"/>
        <v>0.795519015183139</v>
      </c>
      <c r="L96" s="71"/>
      <c r="M96" s="72"/>
      <c r="N96" s="72">
        <f t="shared" si="6"/>
        <v>33.1123909154898</v>
      </c>
      <c r="O96" s="65"/>
      <c r="P96" s="72">
        <f t="shared" si="7"/>
        <v>33.1123909154898</v>
      </c>
    </row>
    <row r="97" s="25" customFormat="1" spans="1:16">
      <c r="A97" s="76">
        <v>130000</v>
      </c>
      <c r="B97" s="65" t="s">
        <v>178</v>
      </c>
      <c r="C97" s="65">
        <v>2011</v>
      </c>
      <c r="D97" s="65"/>
      <c r="E97" s="65"/>
      <c r="F97" s="65"/>
      <c r="G97" s="65"/>
      <c r="H97" s="67">
        <v>2414.50122070313</v>
      </c>
      <c r="I97" s="66">
        <v>24515.76</v>
      </c>
      <c r="J97" s="71"/>
      <c r="K97" s="71">
        <f t="shared" si="5"/>
        <v>0.0984877165016761</v>
      </c>
      <c r="L97" s="71"/>
      <c r="M97" s="72"/>
      <c r="N97" s="72">
        <f t="shared" si="6"/>
        <v>103.256352432607</v>
      </c>
      <c r="O97" s="65"/>
      <c r="P97" s="72">
        <f t="shared" si="7"/>
        <v>103.256352432607</v>
      </c>
    </row>
    <row r="98" s="25" customFormat="1" spans="1:16">
      <c r="A98" s="76">
        <v>140000</v>
      </c>
      <c r="B98" s="65" t="s">
        <v>179</v>
      </c>
      <c r="C98" s="65">
        <v>2011</v>
      </c>
      <c r="D98" s="65"/>
      <c r="E98" s="65"/>
      <c r="F98" s="65"/>
      <c r="G98" s="65"/>
      <c r="H98" s="67">
        <v>693.979675292969</v>
      </c>
      <c r="I98" s="66">
        <v>11237.55</v>
      </c>
      <c r="J98" s="71"/>
      <c r="K98" s="71">
        <f t="shared" si="5"/>
        <v>0.0617554249185071</v>
      </c>
      <c r="L98" s="71"/>
      <c r="M98" s="72"/>
      <c r="N98" s="72">
        <f t="shared" si="6"/>
        <v>106.952812623304</v>
      </c>
      <c r="O98" s="65"/>
      <c r="P98" s="72">
        <f t="shared" si="7"/>
        <v>106.952812623304</v>
      </c>
    </row>
    <row r="99" s="25" customFormat="1" spans="1:16">
      <c r="A99" s="76">
        <v>150000</v>
      </c>
      <c r="B99" s="65" t="s">
        <v>180</v>
      </c>
      <c r="C99" s="65">
        <v>2011</v>
      </c>
      <c r="D99" s="65"/>
      <c r="E99" s="65"/>
      <c r="F99" s="65"/>
      <c r="G99" s="65"/>
      <c r="H99" s="67">
        <v>979.424194335938</v>
      </c>
      <c r="I99" s="66">
        <v>14359.88</v>
      </c>
      <c r="J99" s="71"/>
      <c r="K99" s="71">
        <f t="shared" si="5"/>
        <v>0.0682055974239296</v>
      </c>
      <c r="L99" s="71"/>
      <c r="M99" s="72"/>
      <c r="N99" s="72">
        <f t="shared" si="6"/>
        <v>106.303716014794</v>
      </c>
      <c r="O99" s="65"/>
      <c r="P99" s="72">
        <f t="shared" si="7"/>
        <v>106.303716014794</v>
      </c>
    </row>
    <row r="100" s="25" customFormat="1" spans="1:16">
      <c r="A100" s="76">
        <v>210000</v>
      </c>
      <c r="B100" s="65" t="s">
        <v>181</v>
      </c>
      <c r="C100" s="65">
        <v>2011</v>
      </c>
      <c r="D100" s="65"/>
      <c r="E100" s="65"/>
      <c r="F100" s="65"/>
      <c r="G100" s="65"/>
      <c r="H100" s="67">
        <v>2876.07202148438</v>
      </c>
      <c r="I100" s="66">
        <v>22226.7</v>
      </c>
      <c r="J100" s="71"/>
      <c r="K100" s="71">
        <f t="shared" si="5"/>
        <v>0.129397167437558</v>
      </c>
      <c r="L100" s="71"/>
      <c r="M100" s="72"/>
      <c r="N100" s="72">
        <f t="shared" si="6"/>
        <v>100.14585891379</v>
      </c>
      <c r="O100" s="65"/>
      <c r="P100" s="72">
        <f t="shared" si="7"/>
        <v>100.14585891379</v>
      </c>
    </row>
    <row r="101" s="25" customFormat="1" spans="1:16">
      <c r="A101" s="76">
        <v>220000</v>
      </c>
      <c r="B101" s="65" t="s">
        <v>182</v>
      </c>
      <c r="C101" s="65">
        <v>2011</v>
      </c>
      <c r="D101" s="65"/>
      <c r="E101" s="65"/>
      <c r="F101" s="65"/>
      <c r="G101" s="65"/>
      <c r="H101" s="67">
        <v>552.563598632813</v>
      </c>
      <c r="I101" s="66">
        <v>10568.83</v>
      </c>
      <c r="J101" s="71"/>
      <c r="K101" s="71">
        <f t="shared" si="5"/>
        <v>0.052282381174909</v>
      </c>
      <c r="L101" s="71"/>
      <c r="M101" s="72"/>
      <c r="N101" s="72">
        <f t="shared" si="6"/>
        <v>107.90610814541</v>
      </c>
      <c r="O101" s="65"/>
      <c r="P101" s="72">
        <f t="shared" si="7"/>
        <v>107.90610814541</v>
      </c>
    </row>
    <row r="102" s="25" customFormat="1" spans="1:16">
      <c r="A102" s="76">
        <v>230000</v>
      </c>
      <c r="B102" s="65" t="s">
        <v>183</v>
      </c>
      <c r="C102" s="65">
        <v>2011</v>
      </c>
      <c r="D102" s="65"/>
      <c r="E102" s="65"/>
      <c r="F102" s="65"/>
      <c r="G102" s="65"/>
      <c r="H102" s="67">
        <v>1013.10388183594</v>
      </c>
      <c r="I102" s="66">
        <v>12582</v>
      </c>
      <c r="J102" s="71"/>
      <c r="K102" s="71">
        <f t="shared" si="5"/>
        <v>0.0805200986994071</v>
      </c>
      <c r="L102" s="71"/>
      <c r="M102" s="72"/>
      <c r="N102" s="72">
        <f t="shared" si="6"/>
        <v>105.064477683311</v>
      </c>
      <c r="O102" s="65"/>
      <c r="P102" s="72">
        <f t="shared" si="7"/>
        <v>105.064477683311</v>
      </c>
    </row>
    <row r="103" s="25" customFormat="1" spans="1:16">
      <c r="A103" s="76">
        <v>310000</v>
      </c>
      <c r="B103" s="65" t="s">
        <v>184</v>
      </c>
      <c r="C103" s="65">
        <v>2011</v>
      </c>
      <c r="D103" s="65"/>
      <c r="E103" s="65"/>
      <c r="F103" s="65"/>
      <c r="G103" s="65"/>
      <c r="H103" s="67">
        <v>7700.111328125</v>
      </c>
      <c r="I103" s="66">
        <v>19195.69</v>
      </c>
      <c r="J103" s="71"/>
      <c r="K103" s="71">
        <f t="shared" si="5"/>
        <v>0.401137512020928</v>
      </c>
      <c r="L103" s="71"/>
      <c r="M103" s="72"/>
      <c r="N103" s="72">
        <f t="shared" si="6"/>
        <v>72.7999645340671</v>
      </c>
      <c r="O103" s="65"/>
      <c r="P103" s="72">
        <f t="shared" si="7"/>
        <v>72.7999645340671</v>
      </c>
    </row>
    <row r="104" s="25" customFormat="1" spans="1:16">
      <c r="A104" s="76">
        <v>320000</v>
      </c>
      <c r="B104" s="65" t="s">
        <v>185</v>
      </c>
      <c r="C104" s="65">
        <v>2011</v>
      </c>
      <c r="D104" s="65"/>
      <c r="E104" s="65"/>
      <c r="F104" s="65"/>
      <c r="G104" s="65"/>
      <c r="H104" s="67">
        <v>14013.1181640625</v>
      </c>
      <c r="I104" s="66">
        <v>49110.27</v>
      </c>
      <c r="J104" s="71"/>
      <c r="K104" s="71">
        <f t="shared" si="5"/>
        <v>0.285339872170577</v>
      </c>
      <c r="L104" s="71"/>
      <c r="M104" s="72"/>
      <c r="N104" s="72">
        <f t="shared" si="6"/>
        <v>84.4529637735575</v>
      </c>
      <c r="O104" s="65"/>
      <c r="P104" s="72">
        <f t="shared" si="7"/>
        <v>84.4529637735575</v>
      </c>
    </row>
    <row r="105" s="25" customFormat="1" spans="1:16">
      <c r="A105" s="76">
        <v>330000</v>
      </c>
      <c r="B105" s="65" t="s">
        <v>186</v>
      </c>
      <c r="C105" s="65">
        <v>2011</v>
      </c>
      <c r="D105" s="65"/>
      <c r="E105" s="65"/>
      <c r="F105" s="65"/>
      <c r="G105" s="65"/>
      <c r="H105" s="67">
        <v>6555.27490234375</v>
      </c>
      <c r="I105" s="66">
        <v>32318.85</v>
      </c>
      <c r="J105" s="71"/>
      <c r="K105" s="71">
        <f t="shared" si="5"/>
        <v>0.20283131678088</v>
      </c>
      <c r="L105" s="71"/>
      <c r="M105" s="72"/>
      <c r="N105" s="72">
        <f t="shared" si="6"/>
        <v>92.756001162317</v>
      </c>
      <c r="O105" s="65"/>
      <c r="P105" s="72">
        <f t="shared" si="7"/>
        <v>92.756001162317</v>
      </c>
    </row>
    <row r="106" s="25" customFormat="1" spans="1:16">
      <c r="A106" s="76">
        <v>340000</v>
      </c>
      <c r="B106" s="65" t="s">
        <v>187</v>
      </c>
      <c r="C106" s="65">
        <v>2011</v>
      </c>
      <c r="D106" s="65"/>
      <c r="E106" s="65"/>
      <c r="F106" s="65"/>
      <c r="G106" s="65"/>
      <c r="H106" s="67">
        <v>3248.06518554688</v>
      </c>
      <c r="I106" s="66">
        <v>15300.65</v>
      </c>
      <c r="J106" s="71"/>
      <c r="K106" s="71">
        <f t="shared" si="5"/>
        <v>0.212282823641275</v>
      </c>
      <c r="L106" s="71"/>
      <c r="M106" s="72"/>
      <c r="N106" s="72">
        <f t="shared" si="6"/>
        <v>91.8048729493538</v>
      </c>
      <c r="O106" s="65"/>
      <c r="P106" s="72">
        <f t="shared" si="7"/>
        <v>91.8048729493538</v>
      </c>
    </row>
    <row r="107" s="25" customFormat="1" spans="1:16">
      <c r="A107" s="76">
        <v>350000</v>
      </c>
      <c r="B107" s="65" t="s">
        <v>188</v>
      </c>
      <c r="C107" s="65">
        <v>2011</v>
      </c>
      <c r="D107" s="65"/>
      <c r="E107" s="65"/>
      <c r="F107" s="65"/>
      <c r="G107" s="65"/>
      <c r="H107" s="67">
        <v>3411.24609375</v>
      </c>
      <c r="I107" s="66">
        <v>17560.18</v>
      </c>
      <c r="J107" s="71"/>
      <c r="K107" s="71">
        <f t="shared" si="5"/>
        <v>0.194260314743357</v>
      </c>
      <c r="L107" s="71"/>
      <c r="M107" s="72"/>
      <c r="N107" s="72">
        <f t="shared" si="6"/>
        <v>93.6185220250393</v>
      </c>
      <c r="O107" s="65"/>
      <c r="P107" s="72">
        <f t="shared" si="7"/>
        <v>93.6185220250393</v>
      </c>
    </row>
    <row r="108" s="25" customFormat="1" spans="1:16">
      <c r="A108" s="76">
        <v>360000</v>
      </c>
      <c r="B108" s="65" t="s">
        <v>189</v>
      </c>
      <c r="C108" s="65">
        <v>2011</v>
      </c>
      <c r="D108" s="65"/>
      <c r="E108" s="65"/>
      <c r="F108" s="65"/>
      <c r="G108" s="65"/>
      <c r="H108" s="67">
        <v>1506.75891113281</v>
      </c>
      <c r="I108" s="66">
        <v>11702.82</v>
      </c>
      <c r="J108" s="71"/>
      <c r="K108" s="71">
        <f t="shared" si="5"/>
        <v>0.128751780436921</v>
      </c>
      <c r="L108" s="71"/>
      <c r="M108" s="72"/>
      <c r="N108" s="72">
        <f t="shared" si="6"/>
        <v>100.210805783495</v>
      </c>
      <c r="O108" s="65"/>
      <c r="P108" s="72">
        <f t="shared" si="7"/>
        <v>100.210805783495</v>
      </c>
    </row>
    <row r="109" s="25" customFormat="1" spans="1:16">
      <c r="A109" s="76">
        <v>370000</v>
      </c>
      <c r="B109" s="65" t="s">
        <v>190</v>
      </c>
      <c r="C109" s="65">
        <v>2011</v>
      </c>
      <c r="D109" s="65"/>
      <c r="E109" s="65"/>
      <c r="F109" s="65"/>
      <c r="G109" s="65"/>
      <c r="H109" s="67">
        <v>3547.59155273438</v>
      </c>
      <c r="I109" s="66">
        <v>45361.85</v>
      </c>
      <c r="J109" s="71"/>
      <c r="K109" s="71">
        <f t="shared" si="5"/>
        <v>0.0782065006769869</v>
      </c>
      <c r="L109" s="71"/>
      <c r="M109" s="72"/>
      <c r="N109" s="72">
        <f t="shared" si="6"/>
        <v>105.297300701384</v>
      </c>
      <c r="O109" s="65"/>
      <c r="P109" s="72">
        <f t="shared" si="7"/>
        <v>105.297300701384</v>
      </c>
    </row>
    <row r="110" s="25" customFormat="1" spans="1:16">
      <c r="A110" s="76">
        <v>410000</v>
      </c>
      <c r="B110" s="65" t="s">
        <v>191</v>
      </c>
      <c r="C110" s="65">
        <v>2011</v>
      </c>
      <c r="D110" s="65"/>
      <c r="E110" s="65"/>
      <c r="F110" s="65"/>
      <c r="G110" s="65"/>
      <c r="H110" s="67">
        <v>2922.8818359375</v>
      </c>
      <c r="I110" s="66">
        <v>26931.03</v>
      </c>
      <c r="J110" s="71"/>
      <c r="K110" s="71">
        <f t="shared" si="5"/>
        <v>0.108532122088814</v>
      </c>
      <c r="L110" s="71"/>
      <c r="M110" s="72"/>
      <c r="N110" s="72">
        <f t="shared" si="6"/>
        <v>102.2455593731</v>
      </c>
      <c r="O110" s="65"/>
      <c r="P110" s="72">
        <f t="shared" si="7"/>
        <v>102.2455593731</v>
      </c>
    </row>
    <row r="111" s="25" customFormat="1" spans="1:16">
      <c r="A111" s="76">
        <v>420000</v>
      </c>
      <c r="B111" s="65" t="s">
        <v>192</v>
      </c>
      <c r="C111" s="65">
        <v>2011</v>
      </c>
      <c r="D111" s="65"/>
      <c r="E111" s="66"/>
      <c r="F111" s="65"/>
      <c r="G111" s="65"/>
      <c r="H111" s="67">
        <v>3745.03369140625</v>
      </c>
      <c r="I111" s="66">
        <v>19632.26</v>
      </c>
      <c r="J111" s="71"/>
      <c r="K111" s="71">
        <f t="shared" si="5"/>
        <v>0.190759173493334</v>
      </c>
      <c r="L111" s="71"/>
      <c r="M111" s="72"/>
      <c r="N111" s="72">
        <f t="shared" si="6"/>
        <v>93.9708504177128</v>
      </c>
      <c r="O111" s="65"/>
      <c r="P111" s="72">
        <f t="shared" si="7"/>
        <v>93.9708504177128</v>
      </c>
    </row>
    <row r="112" s="25" customFormat="1" spans="1:16">
      <c r="A112" s="76">
        <v>430000</v>
      </c>
      <c r="B112" s="65" t="s">
        <v>193</v>
      </c>
      <c r="C112" s="65">
        <v>2011</v>
      </c>
      <c r="D112" s="65"/>
      <c r="E112" s="65"/>
      <c r="F112" s="65"/>
      <c r="G112" s="65"/>
      <c r="H112" s="67">
        <v>3626.5712890625</v>
      </c>
      <c r="I112" s="66">
        <v>19669.56</v>
      </c>
      <c r="J112" s="71"/>
      <c r="K112" s="71">
        <f t="shared" si="5"/>
        <v>0.184374804981021</v>
      </c>
      <c r="L112" s="71"/>
      <c r="M112" s="72"/>
      <c r="N112" s="72">
        <f t="shared" si="6"/>
        <v>94.6133250097231</v>
      </c>
      <c r="O112" s="65"/>
      <c r="P112" s="72">
        <f t="shared" si="7"/>
        <v>94.6133250097231</v>
      </c>
    </row>
    <row r="113" s="25" customFormat="1" spans="1:16">
      <c r="A113" s="76">
        <v>440000</v>
      </c>
      <c r="B113" s="65" t="s">
        <v>194</v>
      </c>
      <c r="C113" s="65">
        <v>2011</v>
      </c>
      <c r="D113" s="65"/>
      <c r="E113" s="65"/>
      <c r="F113" s="65"/>
      <c r="G113" s="65"/>
      <c r="H113" s="67">
        <v>8033.076171875</v>
      </c>
      <c r="I113" s="66">
        <v>53210.28</v>
      </c>
      <c r="J113" s="71"/>
      <c r="K113" s="71">
        <f t="shared" si="5"/>
        <v>0.150968500294962</v>
      </c>
      <c r="L113" s="71"/>
      <c r="M113" s="72"/>
      <c r="N113" s="72">
        <f t="shared" si="6"/>
        <v>97.9750830179512</v>
      </c>
      <c r="O113" s="65"/>
      <c r="P113" s="72">
        <f t="shared" si="7"/>
        <v>97.9750830179512</v>
      </c>
    </row>
    <row r="114" s="25" customFormat="1" spans="1:16">
      <c r="A114" s="76">
        <v>450000</v>
      </c>
      <c r="B114" s="65" t="s">
        <v>195</v>
      </c>
      <c r="C114" s="65">
        <v>2011</v>
      </c>
      <c r="D114" s="65"/>
      <c r="E114" s="65"/>
      <c r="F114" s="65"/>
      <c r="G114" s="65"/>
      <c r="H114" s="67">
        <v>2741.826171875</v>
      </c>
      <c r="I114" s="66">
        <v>11720.87</v>
      </c>
      <c r="J114" s="71"/>
      <c r="K114" s="71">
        <f t="shared" si="5"/>
        <v>0.233926847740398</v>
      </c>
      <c r="L114" s="71"/>
      <c r="M114" s="72"/>
      <c r="N114" s="72">
        <f t="shared" si="6"/>
        <v>89.6267819563721</v>
      </c>
      <c r="O114" s="65"/>
      <c r="P114" s="72">
        <f t="shared" si="7"/>
        <v>89.6267819563721</v>
      </c>
    </row>
    <row r="115" s="25" customFormat="1" spans="1:16">
      <c r="A115" s="76">
        <v>460000</v>
      </c>
      <c r="B115" s="65" t="s">
        <v>196</v>
      </c>
      <c r="C115" s="65">
        <v>2011</v>
      </c>
      <c r="D115" s="65"/>
      <c r="E115" s="66"/>
      <c r="F115" s="65"/>
      <c r="G115" s="65"/>
      <c r="H115" s="67">
        <v>437.877288818359</v>
      </c>
      <c r="I115" s="66">
        <v>2522.66</v>
      </c>
      <c r="J115" s="71"/>
      <c r="K115" s="71">
        <f t="shared" si="5"/>
        <v>0.173577608087637</v>
      </c>
      <c r="L115" s="71"/>
      <c r="M115" s="72"/>
      <c r="N115" s="72">
        <f t="shared" si="6"/>
        <v>95.6998732964571</v>
      </c>
      <c r="O115" s="65"/>
      <c r="P115" s="72">
        <f t="shared" si="7"/>
        <v>95.6998732964571</v>
      </c>
    </row>
    <row r="116" s="25" customFormat="1" spans="1:16">
      <c r="A116" s="76">
        <v>500000</v>
      </c>
      <c r="B116" s="65" t="s">
        <v>197</v>
      </c>
      <c r="C116" s="65">
        <v>2011</v>
      </c>
      <c r="D116" s="65"/>
      <c r="E116" s="65"/>
      <c r="F116" s="65"/>
      <c r="G116" s="65"/>
      <c r="H116" s="67">
        <v>5589.00390625</v>
      </c>
      <c r="I116" s="66">
        <v>10011.37</v>
      </c>
      <c r="J116" s="71"/>
      <c r="K116" s="71">
        <f t="shared" si="5"/>
        <v>0.558265642589376</v>
      </c>
      <c r="L116" s="71"/>
      <c r="M116" s="72"/>
      <c r="N116" s="72">
        <f t="shared" si="6"/>
        <v>56.9877770975792</v>
      </c>
      <c r="O116" s="65"/>
      <c r="P116" s="72">
        <f t="shared" si="7"/>
        <v>56.9877770975792</v>
      </c>
    </row>
    <row r="117" s="25" customFormat="1" spans="1:16">
      <c r="A117" s="76">
        <v>510000</v>
      </c>
      <c r="B117" s="65" t="s">
        <v>198</v>
      </c>
      <c r="C117" s="65">
        <v>2011</v>
      </c>
      <c r="D117" s="65"/>
      <c r="E117" s="65"/>
      <c r="F117" s="65"/>
      <c r="G117" s="65"/>
      <c r="H117" s="67">
        <v>8068.2294921875</v>
      </c>
      <c r="I117" s="66">
        <v>21026.68</v>
      </c>
      <c r="J117" s="71"/>
      <c r="K117" s="71">
        <f t="shared" si="5"/>
        <v>0.383713905009612</v>
      </c>
      <c r="L117" s="71"/>
      <c r="M117" s="72"/>
      <c r="N117" s="72">
        <f t="shared" si="6"/>
        <v>74.5533446505741</v>
      </c>
      <c r="O117" s="65"/>
      <c r="P117" s="72">
        <f t="shared" si="7"/>
        <v>74.5533446505741</v>
      </c>
    </row>
    <row r="118" s="25" customFormat="1" spans="1:16">
      <c r="A118" s="76">
        <v>520000</v>
      </c>
      <c r="B118" s="65" t="s">
        <v>199</v>
      </c>
      <c r="C118" s="65">
        <v>2011</v>
      </c>
      <c r="D118" s="65"/>
      <c r="E118" s="65"/>
      <c r="F118" s="65"/>
      <c r="G118" s="65"/>
      <c r="H118" s="67">
        <v>1721.99755859375</v>
      </c>
      <c r="I118" s="66">
        <v>5701.84</v>
      </c>
      <c r="J118" s="71"/>
      <c r="K118" s="71">
        <f t="shared" si="5"/>
        <v>0.302007344750773</v>
      </c>
      <c r="L118" s="71"/>
      <c r="M118" s="72"/>
      <c r="N118" s="72">
        <f t="shared" si="6"/>
        <v>82.775675311096</v>
      </c>
      <c r="O118" s="65"/>
      <c r="P118" s="72">
        <f t="shared" si="7"/>
        <v>82.775675311096</v>
      </c>
    </row>
    <row r="119" s="25" customFormat="1" spans="1:16">
      <c r="A119" s="76">
        <v>530000</v>
      </c>
      <c r="B119" s="65" t="s">
        <v>200</v>
      </c>
      <c r="C119" s="65">
        <v>2011</v>
      </c>
      <c r="D119" s="65"/>
      <c r="E119" s="65"/>
      <c r="F119" s="65"/>
      <c r="G119" s="65"/>
      <c r="H119" s="67">
        <v>2620.84228515625</v>
      </c>
      <c r="I119" s="66">
        <v>8893.12</v>
      </c>
      <c r="J119" s="71"/>
      <c r="K119" s="71">
        <f t="shared" si="5"/>
        <v>0.29470447774867</v>
      </c>
      <c r="L119" s="71"/>
      <c r="M119" s="72"/>
      <c r="N119" s="72">
        <f t="shared" si="6"/>
        <v>83.5105806488178</v>
      </c>
      <c r="O119" s="65"/>
      <c r="P119" s="72">
        <f t="shared" si="7"/>
        <v>83.5105806488178</v>
      </c>
    </row>
    <row r="120" s="25" customFormat="1" spans="1:16">
      <c r="A120" s="76">
        <v>540000</v>
      </c>
      <c r="B120" s="65" t="s">
        <v>201</v>
      </c>
      <c r="C120" s="65">
        <v>2011</v>
      </c>
      <c r="D120" s="65"/>
      <c r="E120" s="65"/>
      <c r="F120" s="65"/>
      <c r="G120" s="65"/>
      <c r="H120" s="67">
        <v>44.1814994812012</v>
      </c>
      <c r="I120" s="66">
        <v>605.83</v>
      </c>
      <c r="J120" s="71"/>
      <c r="K120" s="71">
        <f t="shared" si="5"/>
        <v>0.0729272229523153</v>
      </c>
      <c r="L120" s="71"/>
      <c r="M120" s="72"/>
      <c r="N120" s="72">
        <f t="shared" si="6"/>
        <v>105.828567309151</v>
      </c>
      <c r="O120" s="65"/>
      <c r="P120" s="72">
        <f t="shared" si="7"/>
        <v>105.828567309151</v>
      </c>
    </row>
    <row r="121" s="25" customFormat="1" spans="1:16">
      <c r="A121" s="76">
        <v>610000</v>
      </c>
      <c r="B121" s="65" t="s">
        <v>202</v>
      </c>
      <c r="C121" s="65">
        <v>2011</v>
      </c>
      <c r="D121" s="65"/>
      <c r="E121" s="65"/>
      <c r="F121" s="65"/>
      <c r="G121" s="65"/>
      <c r="H121" s="67">
        <v>3008.50756835938</v>
      </c>
      <c r="I121" s="66">
        <v>12512.3</v>
      </c>
      <c r="J121" s="71"/>
      <c r="K121" s="71">
        <f t="shared" si="5"/>
        <v>0.240444008564323</v>
      </c>
      <c r="L121" s="71"/>
      <c r="M121" s="72"/>
      <c r="N121" s="72">
        <f t="shared" si="6"/>
        <v>88.9709441498073</v>
      </c>
      <c r="O121" s="65"/>
      <c r="P121" s="72">
        <f t="shared" si="7"/>
        <v>88.9709441498073</v>
      </c>
    </row>
    <row r="122" s="25" customFormat="1" spans="1:16">
      <c r="A122" s="76">
        <v>620000</v>
      </c>
      <c r="B122" s="65" t="s">
        <v>203</v>
      </c>
      <c r="C122" s="65">
        <v>2011</v>
      </c>
      <c r="D122" s="65"/>
      <c r="E122" s="65"/>
      <c r="F122" s="65"/>
      <c r="G122" s="65"/>
      <c r="H122" s="67">
        <v>1843.56237792969</v>
      </c>
      <c r="I122" s="66">
        <v>5020.37</v>
      </c>
      <c r="J122" s="71"/>
      <c r="K122" s="71">
        <f t="shared" si="5"/>
        <v>0.367216435826381</v>
      </c>
      <c r="L122" s="71"/>
      <c r="M122" s="72"/>
      <c r="N122" s="72">
        <f t="shared" si="6"/>
        <v>76.2135252561041</v>
      </c>
      <c r="O122" s="65"/>
      <c r="P122" s="72">
        <f t="shared" si="7"/>
        <v>76.2135252561041</v>
      </c>
    </row>
    <row r="123" s="25" customFormat="1" spans="1:16">
      <c r="A123" s="76">
        <v>630000</v>
      </c>
      <c r="B123" s="65" t="s">
        <v>204</v>
      </c>
      <c r="C123" s="65">
        <v>2011</v>
      </c>
      <c r="D123" s="65"/>
      <c r="E123" s="65"/>
      <c r="F123" s="65"/>
      <c r="G123" s="65"/>
      <c r="H123" s="67">
        <v>341.931457519531</v>
      </c>
      <c r="I123" s="66">
        <v>1670.44</v>
      </c>
      <c r="J123" s="71"/>
      <c r="K123" s="71">
        <f t="shared" si="5"/>
        <v>0.204695444026443</v>
      </c>
      <c r="L123" s="71"/>
      <c r="M123" s="72"/>
      <c r="N123" s="72">
        <f t="shared" si="6"/>
        <v>92.5684094859847</v>
      </c>
      <c r="O123" s="65"/>
      <c r="P123" s="72">
        <f t="shared" si="7"/>
        <v>92.5684094859847</v>
      </c>
    </row>
    <row r="124" s="25" customFormat="1" spans="1:16">
      <c r="A124" s="76">
        <v>640000</v>
      </c>
      <c r="B124" s="65" t="s">
        <v>205</v>
      </c>
      <c r="C124" s="65">
        <v>2011</v>
      </c>
      <c r="D124" s="66"/>
      <c r="E124" s="65"/>
      <c r="F124" s="65"/>
      <c r="G124" s="65"/>
      <c r="H124" s="67">
        <v>186.920761108398</v>
      </c>
      <c r="I124" s="66">
        <v>2102.21</v>
      </c>
      <c r="J124" s="71"/>
      <c r="K124" s="71">
        <f t="shared" si="5"/>
        <v>0.0889163124085596</v>
      </c>
      <c r="L124" s="71"/>
      <c r="M124" s="72"/>
      <c r="N124" s="72">
        <f t="shared" si="6"/>
        <v>104.219546196851</v>
      </c>
      <c r="O124" s="65"/>
      <c r="P124" s="72">
        <f t="shared" si="7"/>
        <v>104.219546196851</v>
      </c>
    </row>
    <row r="125" s="25" customFormat="1" spans="1:16">
      <c r="A125" s="76">
        <v>650000</v>
      </c>
      <c r="B125" s="65" t="s">
        <v>206</v>
      </c>
      <c r="C125" s="65">
        <v>2011</v>
      </c>
      <c r="D125" s="65"/>
      <c r="E125" s="65"/>
      <c r="F125" s="65"/>
      <c r="G125" s="65"/>
      <c r="H125" s="67">
        <v>1423.64953613281</v>
      </c>
      <c r="I125" s="66">
        <v>6610.05</v>
      </c>
      <c r="J125" s="71"/>
      <c r="K125" s="71">
        <f t="shared" si="5"/>
        <v>0.215376515477615</v>
      </c>
      <c r="L125" s="71"/>
      <c r="M125" s="72"/>
      <c r="N125" s="72">
        <f t="shared" si="6"/>
        <v>91.4935471860423</v>
      </c>
      <c r="O125" s="65"/>
      <c r="P125" s="72">
        <f t="shared" si="7"/>
        <v>91.4935471860423</v>
      </c>
    </row>
    <row r="126" s="25" customFormat="1" spans="1:16">
      <c r="A126" s="76">
        <v>110000</v>
      </c>
      <c r="B126" s="65" t="s">
        <v>176</v>
      </c>
      <c r="C126" s="65">
        <v>2012</v>
      </c>
      <c r="D126" s="65">
        <v>6970.96</v>
      </c>
      <c r="E126" s="65">
        <v>5972.34</v>
      </c>
      <c r="F126" s="65">
        <v>159.22</v>
      </c>
      <c r="G126" s="65">
        <v>839.4</v>
      </c>
      <c r="H126" s="67">
        <v>15969.283203125</v>
      </c>
      <c r="I126" s="66">
        <v>17879.4</v>
      </c>
      <c r="J126" s="71">
        <f t="shared" ref="J126:J148" si="12">E126/I126</f>
        <v>0.334034699150978</v>
      </c>
      <c r="K126" s="71">
        <f t="shared" si="5"/>
        <v>0.893166616504189</v>
      </c>
      <c r="L126" s="71">
        <f t="shared" ref="L126:L148" si="13">(E126+H126)/I126</f>
        <v>1.22720131565517</v>
      </c>
      <c r="M126" s="72"/>
      <c r="N126" s="72">
        <f t="shared" si="6"/>
        <v>23.2858743698781</v>
      </c>
      <c r="O126" s="65"/>
      <c r="P126" s="72">
        <f t="shared" si="7"/>
        <v>23.2858743698781</v>
      </c>
    </row>
    <row r="127" s="25" customFormat="1" spans="1:16">
      <c r="A127" s="76">
        <v>120000</v>
      </c>
      <c r="B127" s="65" t="s">
        <v>177</v>
      </c>
      <c r="C127" s="65">
        <v>2012</v>
      </c>
      <c r="D127" s="66"/>
      <c r="E127" s="66"/>
      <c r="F127" s="66"/>
      <c r="G127" s="66"/>
      <c r="H127" s="67">
        <v>11310.4267578125</v>
      </c>
      <c r="I127" s="66">
        <v>12893.88</v>
      </c>
      <c r="J127" s="71"/>
      <c r="K127" s="71">
        <f t="shared" si="5"/>
        <v>0.877193424928144</v>
      </c>
      <c r="L127" s="71"/>
      <c r="M127" s="72"/>
      <c r="N127" s="72">
        <f t="shared" si="6"/>
        <v>24.8932956396763</v>
      </c>
      <c r="O127" s="65"/>
      <c r="P127" s="72">
        <f t="shared" si="7"/>
        <v>24.8932956396763</v>
      </c>
    </row>
    <row r="128" s="25" customFormat="1" spans="1:16">
      <c r="A128" s="76">
        <v>130000</v>
      </c>
      <c r="B128" s="65" t="s">
        <v>178</v>
      </c>
      <c r="C128" s="65">
        <v>2012</v>
      </c>
      <c r="D128" s="65">
        <f>E128+F128+G128</f>
        <v>6830.67</v>
      </c>
      <c r="E128" s="65">
        <v>3657.18</v>
      </c>
      <c r="F128" s="65">
        <v>933.6</v>
      </c>
      <c r="G128" s="65">
        <v>2239.89</v>
      </c>
      <c r="H128" s="67">
        <v>3367.05322265625</v>
      </c>
      <c r="I128" s="66">
        <v>26575.01</v>
      </c>
      <c r="J128" s="71">
        <f t="shared" si="12"/>
        <v>0.13761725771693</v>
      </c>
      <c r="K128" s="71">
        <f t="shared" si="5"/>
        <v>0.126699979516706</v>
      </c>
      <c r="L128" s="71">
        <f t="shared" si="13"/>
        <v>0.264317237233636</v>
      </c>
      <c r="M128" s="72"/>
      <c r="N128" s="72">
        <f t="shared" si="6"/>
        <v>100.417283519948</v>
      </c>
      <c r="O128" s="65"/>
      <c r="P128" s="72">
        <f t="shared" si="7"/>
        <v>100.417283519948</v>
      </c>
    </row>
    <row r="129" s="25" customFormat="1" spans="1:16">
      <c r="A129" s="76">
        <v>140000</v>
      </c>
      <c r="B129" s="65" t="s">
        <v>179</v>
      </c>
      <c r="C129" s="65">
        <v>2012</v>
      </c>
      <c r="D129" s="65">
        <v>3543.94</v>
      </c>
      <c r="E129" s="65">
        <v>1327.41</v>
      </c>
      <c r="F129" s="65">
        <v>1921.99</v>
      </c>
      <c r="G129" s="65">
        <v>294.54</v>
      </c>
      <c r="H129" s="67">
        <v>1168.60290527344</v>
      </c>
      <c r="I129" s="66">
        <v>12112.83</v>
      </c>
      <c r="J129" s="71">
        <f t="shared" si="12"/>
        <v>0.109587107224323</v>
      </c>
      <c r="K129" s="71">
        <f t="shared" si="5"/>
        <v>0.0964764555659941</v>
      </c>
      <c r="L129" s="71">
        <f t="shared" si="13"/>
        <v>0.206063562790317</v>
      </c>
      <c r="M129" s="72"/>
      <c r="N129" s="72">
        <f t="shared" si="6"/>
        <v>103.45875053143</v>
      </c>
      <c r="O129" s="65"/>
      <c r="P129" s="72">
        <f t="shared" si="7"/>
        <v>103.45875053143</v>
      </c>
    </row>
    <row r="130" s="25" customFormat="1" spans="1:16">
      <c r="A130" s="76">
        <v>150000</v>
      </c>
      <c r="B130" s="65" t="s">
        <v>180</v>
      </c>
      <c r="C130" s="65">
        <v>2012</v>
      </c>
      <c r="D130" s="65">
        <v>4077.74</v>
      </c>
      <c r="E130" s="65">
        <v>3070.26</v>
      </c>
      <c r="F130" s="65">
        <v>761.07</v>
      </c>
      <c r="G130" s="65">
        <v>246.41</v>
      </c>
      <c r="H130" s="67">
        <v>1429.2763671875</v>
      </c>
      <c r="I130" s="66">
        <v>15880.58</v>
      </c>
      <c r="J130" s="71">
        <f t="shared" si="12"/>
        <v>0.193334248497221</v>
      </c>
      <c r="K130" s="71">
        <f t="shared" ref="K130:K193" si="14">H130/I130</f>
        <v>0.0900015218076103</v>
      </c>
      <c r="L130" s="71">
        <f t="shared" si="13"/>
        <v>0.283335770304831</v>
      </c>
      <c r="M130" s="72"/>
      <c r="N130" s="72">
        <f t="shared" ref="N130:N193" si="15">($K$251-K130)/($K$251-$K$257)*100</f>
        <v>104.110338925285</v>
      </c>
      <c r="O130" s="65"/>
      <c r="P130" s="72">
        <f t="shared" ref="P130:P193" si="16">N130</f>
        <v>104.110338925285</v>
      </c>
    </row>
    <row r="131" s="25" customFormat="1" spans="1:16">
      <c r="A131" s="76">
        <v>210000</v>
      </c>
      <c r="B131" s="65" t="s">
        <v>181</v>
      </c>
      <c r="C131" s="65">
        <v>2012</v>
      </c>
      <c r="D131" s="65">
        <v>6949.25</v>
      </c>
      <c r="E131" s="65">
        <v>5148.65</v>
      </c>
      <c r="F131" s="65">
        <v>1212.07</v>
      </c>
      <c r="G131" s="65">
        <v>588.53</v>
      </c>
      <c r="H131" s="67">
        <v>3316.2255859375</v>
      </c>
      <c r="I131" s="66">
        <v>24846.43</v>
      </c>
      <c r="J131" s="71">
        <f t="shared" si="12"/>
        <v>0.207218904285243</v>
      </c>
      <c r="K131" s="71">
        <f t="shared" si="14"/>
        <v>0.133468896172911</v>
      </c>
      <c r="L131" s="71">
        <f t="shared" si="13"/>
        <v>0.340687800458154</v>
      </c>
      <c r="M131" s="72"/>
      <c r="N131" s="72">
        <f t="shared" si="15"/>
        <v>99.7361109092725</v>
      </c>
      <c r="O131" s="65"/>
      <c r="P131" s="72">
        <f t="shared" si="16"/>
        <v>99.7361109092725</v>
      </c>
    </row>
    <row r="132" s="25" customFormat="1" spans="1:16">
      <c r="A132" s="76">
        <v>220000</v>
      </c>
      <c r="B132" s="65" t="s">
        <v>182</v>
      </c>
      <c r="C132" s="65">
        <v>2012</v>
      </c>
      <c r="D132" s="65">
        <v>4029.82</v>
      </c>
      <c r="E132" s="65">
        <v>2573.5</v>
      </c>
      <c r="F132" s="65">
        <v>916.28</v>
      </c>
      <c r="G132" s="65">
        <v>540.04</v>
      </c>
      <c r="H132" s="67">
        <v>886.792175292969</v>
      </c>
      <c r="I132" s="66">
        <v>11939.24</v>
      </c>
      <c r="J132" s="71">
        <f t="shared" si="12"/>
        <v>0.215549733483873</v>
      </c>
      <c r="K132" s="71">
        <f t="shared" si="14"/>
        <v>0.0742754291975845</v>
      </c>
      <c r="L132" s="71">
        <f t="shared" si="13"/>
        <v>0.289825162681458</v>
      </c>
      <c r="M132" s="72"/>
      <c r="N132" s="72">
        <f t="shared" si="15"/>
        <v>105.692894022795</v>
      </c>
      <c r="O132" s="65"/>
      <c r="P132" s="72">
        <f t="shared" si="16"/>
        <v>105.692894022795</v>
      </c>
    </row>
    <row r="133" s="25" customFormat="1" spans="1:16">
      <c r="A133" s="76">
        <v>230000</v>
      </c>
      <c r="B133" s="65" t="s">
        <v>183</v>
      </c>
      <c r="C133" s="65">
        <v>2012</v>
      </c>
      <c r="D133" s="65">
        <f t="shared" ref="D133:D135" si="17">E133+F133+G133</f>
        <v>3264.08</v>
      </c>
      <c r="E133" s="65">
        <v>1834.65</v>
      </c>
      <c r="F133" s="65">
        <v>967.52</v>
      </c>
      <c r="G133" s="65">
        <v>461.91</v>
      </c>
      <c r="H133" s="67">
        <v>1392.9814453125</v>
      </c>
      <c r="I133" s="66">
        <v>13691.58</v>
      </c>
      <c r="J133" s="71">
        <f t="shared" si="12"/>
        <v>0.133998413623555</v>
      </c>
      <c r="K133" s="71">
        <f t="shared" si="14"/>
        <v>0.101740007019825</v>
      </c>
      <c r="L133" s="71">
        <f t="shared" si="13"/>
        <v>0.235738420643381</v>
      </c>
      <c r="M133" s="72"/>
      <c r="N133" s="72">
        <f t="shared" si="15"/>
        <v>102.929066496697</v>
      </c>
      <c r="O133" s="65"/>
      <c r="P133" s="72">
        <f t="shared" si="16"/>
        <v>102.929066496697</v>
      </c>
    </row>
    <row r="134" s="25" customFormat="1" spans="1:16">
      <c r="A134" s="76">
        <v>310000</v>
      </c>
      <c r="B134" s="65" t="s">
        <v>184</v>
      </c>
      <c r="C134" s="65">
        <v>2012</v>
      </c>
      <c r="D134" s="65">
        <f t="shared" si="17"/>
        <v>8263.75</v>
      </c>
      <c r="E134" s="65">
        <v>5184.99</v>
      </c>
      <c r="F134" s="65">
        <v>538.22</v>
      </c>
      <c r="G134" s="65">
        <v>2540.54</v>
      </c>
      <c r="H134" s="67">
        <v>8417.333984375</v>
      </c>
      <c r="I134" s="66">
        <v>20181.72</v>
      </c>
      <c r="J134" s="71">
        <f t="shared" si="12"/>
        <v>0.256915168776497</v>
      </c>
      <c r="K134" s="71">
        <f t="shared" si="14"/>
        <v>0.417077136357803</v>
      </c>
      <c r="L134" s="71">
        <f t="shared" si="13"/>
        <v>0.6739923051343</v>
      </c>
      <c r="M134" s="72"/>
      <c r="N134" s="72">
        <f t="shared" si="15"/>
        <v>71.1959212175072</v>
      </c>
      <c r="O134" s="65"/>
      <c r="P134" s="72">
        <f t="shared" si="16"/>
        <v>71.1959212175072</v>
      </c>
    </row>
    <row r="135" s="25" customFormat="1" spans="1:16">
      <c r="A135" s="76">
        <v>320000</v>
      </c>
      <c r="B135" s="65" t="s">
        <v>185</v>
      </c>
      <c r="C135" s="65">
        <v>2012</v>
      </c>
      <c r="D135" s="65">
        <f t="shared" si="17"/>
        <v>12866.43</v>
      </c>
      <c r="E135" s="65">
        <v>6523.38</v>
      </c>
      <c r="F135" s="65">
        <v>964.26</v>
      </c>
      <c r="G135" s="65">
        <v>5378.79</v>
      </c>
      <c r="H135" s="67">
        <v>19704.6796875</v>
      </c>
      <c r="I135" s="66">
        <v>54058.22</v>
      </c>
      <c r="J135" s="71">
        <f t="shared" si="12"/>
        <v>0.120673229714186</v>
      </c>
      <c r="K135" s="71">
        <f t="shared" si="14"/>
        <v>0.364508481550077</v>
      </c>
      <c r="L135" s="71">
        <f t="shared" si="13"/>
        <v>0.485181711264263</v>
      </c>
      <c r="M135" s="72"/>
      <c r="N135" s="72">
        <f t="shared" si="15"/>
        <v>76.4860333068997</v>
      </c>
      <c r="O135" s="65"/>
      <c r="P135" s="72">
        <f t="shared" si="16"/>
        <v>76.4860333068997</v>
      </c>
    </row>
    <row r="136" s="25" customFormat="1" spans="1:16">
      <c r="A136" s="76">
        <v>330000</v>
      </c>
      <c r="B136" s="65" t="s">
        <v>186</v>
      </c>
      <c r="C136" s="65">
        <v>2012</v>
      </c>
      <c r="D136" s="65">
        <v>5915.37</v>
      </c>
      <c r="E136" s="65">
        <v>4323.22</v>
      </c>
      <c r="F136" s="65">
        <v>294.53</v>
      </c>
      <c r="G136" s="65">
        <v>1297.62</v>
      </c>
      <c r="H136" s="67">
        <v>8896.46875</v>
      </c>
      <c r="I136" s="66">
        <v>34665.33</v>
      </c>
      <c r="J136" s="71">
        <f t="shared" si="12"/>
        <v>0.124713077879253</v>
      </c>
      <c r="K136" s="71">
        <f t="shared" si="14"/>
        <v>0.256638801649948</v>
      </c>
      <c r="L136" s="71">
        <f t="shared" si="13"/>
        <v>0.381351879529201</v>
      </c>
      <c r="M136" s="72"/>
      <c r="N136" s="72">
        <f t="shared" si="15"/>
        <v>87.341222579019</v>
      </c>
      <c r="O136" s="65"/>
      <c r="P136" s="72">
        <f t="shared" si="16"/>
        <v>87.341222579019</v>
      </c>
    </row>
    <row r="137" s="25" customFormat="1" spans="1:16">
      <c r="A137" s="76">
        <v>340000</v>
      </c>
      <c r="B137" s="65" t="s">
        <v>187</v>
      </c>
      <c r="C137" s="65">
        <v>2012</v>
      </c>
      <c r="D137" s="65">
        <v>4487.98</v>
      </c>
      <c r="E137" s="65">
        <v>2559.86</v>
      </c>
      <c r="F137" s="65">
        <v>565.29</v>
      </c>
      <c r="G137" s="65">
        <v>1362.83</v>
      </c>
      <c r="H137" s="67">
        <v>4030.1796875</v>
      </c>
      <c r="I137" s="66">
        <v>17212.05</v>
      </c>
      <c r="J137" s="71">
        <f t="shared" si="12"/>
        <v>0.14872487588637</v>
      </c>
      <c r="K137" s="71">
        <f t="shared" si="14"/>
        <v>0.234148732283487</v>
      </c>
      <c r="L137" s="71">
        <f t="shared" si="13"/>
        <v>0.382873608169858</v>
      </c>
      <c r="M137" s="72"/>
      <c r="N137" s="72">
        <f t="shared" si="15"/>
        <v>89.6044531730289</v>
      </c>
      <c r="O137" s="65"/>
      <c r="P137" s="72">
        <f t="shared" si="16"/>
        <v>89.6044531730289</v>
      </c>
    </row>
    <row r="138" s="25" customFormat="1" spans="1:16">
      <c r="A138" s="76">
        <v>350000</v>
      </c>
      <c r="B138" s="65" t="s">
        <v>188</v>
      </c>
      <c r="C138" s="65">
        <v>2012</v>
      </c>
      <c r="D138" s="65">
        <f>E138+F138+G138</f>
        <v>3573.63</v>
      </c>
      <c r="E138" s="65">
        <v>1915.88</v>
      </c>
      <c r="F138" s="65">
        <v>197.55</v>
      </c>
      <c r="G138" s="65">
        <v>1460.2</v>
      </c>
      <c r="H138" s="67">
        <v>4425.39501953125</v>
      </c>
      <c r="I138" s="66">
        <v>19701.78</v>
      </c>
      <c r="J138" s="71">
        <f t="shared" si="12"/>
        <v>0.0972440053639824</v>
      </c>
      <c r="K138" s="71">
        <f t="shared" si="14"/>
        <v>0.224619045564982</v>
      </c>
      <c r="L138" s="71">
        <f t="shared" si="13"/>
        <v>0.321863050928964</v>
      </c>
      <c r="M138" s="72"/>
      <c r="N138" s="72">
        <f t="shared" si="15"/>
        <v>90.5634488160043</v>
      </c>
      <c r="O138" s="65"/>
      <c r="P138" s="72">
        <f t="shared" si="16"/>
        <v>90.5634488160043</v>
      </c>
    </row>
    <row r="139" s="25" customFormat="1" spans="1:16">
      <c r="A139" s="76">
        <v>360000</v>
      </c>
      <c r="B139" s="65" t="s">
        <v>189</v>
      </c>
      <c r="C139" s="65">
        <v>2012</v>
      </c>
      <c r="D139" s="65">
        <f>E139+F139+G139</f>
        <v>3551.76</v>
      </c>
      <c r="E139" s="65">
        <v>2227.28</v>
      </c>
      <c r="F139" s="65">
        <v>803.96</v>
      </c>
      <c r="G139" s="65">
        <v>520.52</v>
      </c>
      <c r="H139" s="67">
        <v>2190.1123046875</v>
      </c>
      <c r="I139" s="66">
        <v>12948.88</v>
      </c>
      <c r="J139" s="71">
        <f t="shared" si="12"/>
        <v>0.172005609751577</v>
      </c>
      <c r="K139" s="71">
        <f t="shared" si="14"/>
        <v>0.169135269203784</v>
      </c>
      <c r="L139" s="71">
        <f t="shared" si="13"/>
        <v>0.341140878955361</v>
      </c>
      <c r="M139" s="72"/>
      <c r="N139" s="72">
        <f t="shared" si="15"/>
        <v>96.146916705131</v>
      </c>
      <c r="O139" s="65"/>
      <c r="P139" s="72">
        <f t="shared" si="16"/>
        <v>96.146916705131</v>
      </c>
    </row>
    <row r="140" s="25" customFormat="1" spans="1:16">
      <c r="A140" s="76">
        <v>370000</v>
      </c>
      <c r="B140" s="65" t="s">
        <v>190</v>
      </c>
      <c r="C140" s="65">
        <v>2012</v>
      </c>
      <c r="D140" s="65">
        <v>6396.08</v>
      </c>
      <c r="E140" s="65">
        <v>3970.4</v>
      </c>
      <c r="F140" s="66">
        <v>1211.72</v>
      </c>
      <c r="G140" s="66">
        <v>1213.96</v>
      </c>
      <c r="H140" s="67">
        <v>4414.5986328125</v>
      </c>
      <c r="I140" s="66">
        <v>50013.24</v>
      </c>
      <c r="J140" s="71">
        <f t="shared" si="12"/>
        <v>0.0793869783281387</v>
      </c>
      <c r="K140" s="71">
        <f t="shared" si="14"/>
        <v>0.0882685991312001</v>
      </c>
      <c r="L140" s="71">
        <f t="shared" si="13"/>
        <v>0.167655577459339</v>
      </c>
      <c r="M140" s="72"/>
      <c r="N140" s="72">
        <f t="shared" si="15"/>
        <v>104.284727165463</v>
      </c>
      <c r="O140" s="65"/>
      <c r="P140" s="72">
        <f t="shared" si="16"/>
        <v>104.284727165463</v>
      </c>
    </row>
    <row r="141" s="25" customFormat="1" spans="1:16">
      <c r="A141" s="76">
        <v>410000</v>
      </c>
      <c r="B141" s="65" t="s">
        <v>191</v>
      </c>
      <c r="C141" s="65">
        <v>2012</v>
      </c>
      <c r="D141" s="65">
        <v>4753.28</v>
      </c>
      <c r="E141" s="65">
        <v>2993.45</v>
      </c>
      <c r="F141" s="65">
        <v>273.68</v>
      </c>
      <c r="G141" s="65">
        <v>1486.15</v>
      </c>
      <c r="H141" s="67">
        <v>3923.05712890625</v>
      </c>
      <c r="I141" s="66">
        <v>29599.31</v>
      </c>
      <c r="J141" s="71">
        <f t="shared" si="12"/>
        <v>0.101132425046395</v>
      </c>
      <c r="K141" s="71">
        <f t="shared" si="14"/>
        <v>0.132538803401372</v>
      </c>
      <c r="L141" s="71">
        <f t="shared" si="13"/>
        <v>0.233671228447766</v>
      </c>
      <c r="M141" s="72"/>
      <c r="N141" s="72">
        <f t="shared" si="15"/>
        <v>99.829708415866</v>
      </c>
      <c r="O141" s="65"/>
      <c r="P141" s="72">
        <f t="shared" si="16"/>
        <v>99.829708415866</v>
      </c>
    </row>
    <row r="142" s="25" customFormat="1" spans="1:16">
      <c r="A142" s="76">
        <v>420000</v>
      </c>
      <c r="B142" s="65" t="s">
        <v>192</v>
      </c>
      <c r="C142" s="65">
        <v>2012</v>
      </c>
      <c r="D142" s="65">
        <v>6521.81</v>
      </c>
      <c r="E142" s="65">
        <v>4262.5</v>
      </c>
      <c r="F142" s="65">
        <v>736.06</v>
      </c>
      <c r="G142" s="65">
        <v>1523.25</v>
      </c>
      <c r="H142" s="67">
        <v>4741.06640625</v>
      </c>
      <c r="I142" s="66">
        <v>22250.45</v>
      </c>
      <c r="J142" s="71">
        <f t="shared" si="12"/>
        <v>0.19156915927543</v>
      </c>
      <c r="K142" s="71">
        <f t="shared" si="14"/>
        <v>0.213077326806874</v>
      </c>
      <c r="L142" s="71">
        <f t="shared" si="13"/>
        <v>0.404646486082304</v>
      </c>
      <c r="M142" s="72"/>
      <c r="N142" s="72">
        <f t="shared" si="15"/>
        <v>91.7249201558733</v>
      </c>
      <c r="O142" s="65"/>
      <c r="P142" s="72">
        <f t="shared" si="16"/>
        <v>91.7249201558733</v>
      </c>
    </row>
    <row r="143" s="25" customFormat="1" spans="1:16">
      <c r="A143" s="76">
        <v>430000</v>
      </c>
      <c r="B143" s="65" t="s">
        <v>193</v>
      </c>
      <c r="C143" s="65">
        <v>2012</v>
      </c>
      <c r="D143" s="65">
        <v>6974.68</v>
      </c>
      <c r="E143" s="65">
        <v>3157.31</v>
      </c>
      <c r="F143" s="65">
        <v>691.85</v>
      </c>
      <c r="G143" s="65">
        <v>3125.52</v>
      </c>
      <c r="H143" s="67">
        <v>4809.33251953125</v>
      </c>
      <c r="I143" s="66">
        <v>22154.23</v>
      </c>
      <c r="J143" s="71">
        <f t="shared" si="12"/>
        <v>0.142514996007534</v>
      </c>
      <c r="K143" s="71">
        <f t="shared" si="14"/>
        <v>0.217084164944178</v>
      </c>
      <c r="L143" s="71">
        <f t="shared" si="13"/>
        <v>0.359599160951712</v>
      </c>
      <c r="M143" s="72"/>
      <c r="N143" s="72">
        <f t="shared" si="15"/>
        <v>91.3217022506801</v>
      </c>
      <c r="O143" s="65"/>
      <c r="P143" s="72">
        <f t="shared" si="16"/>
        <v>91.3217022506801</v>
      </c>
    </row>
    <row r="144" s="25" customFormat="1" spans="1:16">
      <c r="A144" s="76">
        <v>440000</v>
      </c>
      <c r="B144" s="65" t="s">
        <v>194</v>
      </c>
      <c r="C144" s="65">
        <v>2012</v>
      </c>
      <c r="D144" s="65">
        <v>9550.98</v>
      </c>
      <c r="E144" s="65">
        <v>6554.41</v>
      </c>
      <c r="F144" s="65">
        <v>1008.56</v>
      </c>
      <c r="G144" s="65">
        <v>1988.01</v>
      </c>
      <c r="H144" s="67">
        <v>9246.208984375</v>
      </c>
      <c r="I144" s="66">
        <v>57067.92</v>
      </c>
      <c r="J144" s="71">
        <f t="shared" si="12"/>
        <v>0.114852792952678</v>
      </c>
      <c r="K144" s="71">
        <f t="shared" si="14"/>
        <v>0.162021131738725</v>
      </c>
      <c r="L144" s="71">
        <f t="shared" si="13"/>
        <v>0.276873924691403</v>
      </c>
      <c r="M144" s="72"/>
      <c r="N144" s="72">
        <f t="shared" si="15"/>
        <v>96.862829728722</v>
      </c>
      <c r="O144" s="65"/>
      <c r="P144" s="72">
        <f t="shared" si="16"/>
        <v>96.862829728722</v>
      </c>
    </row>
    <row r="145" s="25" customFormat="1" spans="1:16">
      <c r="A145" s="76">
        <v>450000</v>
      </c>
      <c r="B145" s="65" t="s">
        <v>195</v>
      </c>
      <c r="C145" s="65">
        <v>2012</v>
      </c>
      <c r="D145" s="65">
        <v>3922.09</v>
      </c>
      <c r="E145" s="65">
        <v>1946.4</v>
      </c>
      <c r="F145" s="65">
        <v>1125.12</v>
      </c>
      <c r="G145" s="65">
        <v>850.57</v>
      </c>
      <c r="H145" s="67">
        <v>3618.27685546875</v>
      </c>
      <c r="I145" s="66">
        <v>13035.1</v>
      </c>
      <c r="J145" s="71">
        <f t="shared" si="12"/>
        <v>0.149319913157552</v>
      </c>
      <c r="K145" s="71">
        <f t="shared" si="14"/>
        <v>0.277579524166961</v>
      </c>
      <c r="L145" s="71">
        <f t="shared" si="13"/>
        <v>0.426899437324512</v>
      </c>
      <c r="M145" s="72"/>
      <c r="N145" s="72">
        <f t="shared" si="15"/>
        <v>85.2339065414859</v>
      </c>
      <c r="O145" s="65"/>
      <c r="P145" s="72">
        <f t="shared" si="16"/>
        <v>85.2339065414859</v>
      </c>
    </row>
    <row r="146" s="25" customFormat="1" spans="1:16">
      <c r="A146" s="76">
        <v>460000</v>
      </c>
      <c r="B146" s="65" t="s">
        <v>196</v>
      </c>
      <c r="C146" s="65">
        <v>2012</v>
      </c>
      <c r="D146" s="65">
        <v>1230.9</v>
      </c>
      <c r="E146" s="65">
        <v>916.93</v>
      </c>
      <c r="F146" s="65">
        <v>226.5</v>
      </c>
      <c r="G146" s="65">
        <v>87.47</v>
      </c>
      <c r="H146" s="67">
        <v>608.038208007813</v>
      </c>
      <c r="I146" s="66">
        <v>2855.54</v>
      </c>
      <c r="J146" s="71">
        <f t="shared" si="12"/>
        <v>0.321105640264188</v>
      </c>
      <c r="K146" s="71">
        <f t="shared" si="14"/>
        <v>0.212932828119309</v>
      </c>
      <c r="L146" s="71">
        <f t="shared" si="13"/>
        <v>0.534038468383498</v>
      </c>
      <c r="M146" s="72"/>
      <c r="N146" s="72">
        <f t="shared" si="15"/>
        <v>91.7394614116231</v>
      </c>
      <c r="O146" s="65"/>
      <c r="P146" s="72">
        <f t="shared" si="16"/>
        <v>91.7394614116231</v>
      </c>
    </row>
    <row r="147" s="25" customFormat="1" spans="1:16">
      <c r="A147" s="76">
        <v>500000</v>
      </c>
      <c r="B147" s="65" t="s">
        <v>197</v>
      </c>
      <c r="C147" s="65">
        <v>2012</v>
      </c>
      <c r="D147" s="65">
        <v>6694.66</v>
      </c>
      <c r="E147" s="65">
        <v>3294.41</v>
      </c>
      <c r="F147" s="65">
        <v>2095.84</v>
      </c>
      <c r="G147" s="65">
        <v>1304.41</v>
      </c>
      <c r="H147" s="67">
        <v>6977.46484375</v>
      </c>
      <c r="I147" s="66">
        <v>11409.6</v>
      </c>
      <c r="J147" s="71">
        <f t="shared" si="12"/>
        <v>0.28874018370495</v>
      </c>
      <c r="K147" s="71">
        <f t="shared" si="14"/>
        <v>0.611543335765496</v>
      </c>
      <c r="L147" s="71">
        <f t="shared" si="13"/>
        <v>0.900283519470446</v>
      </c>
      <c r="M147" s="72"/>
      <c r="N147" s="72">
        <f t="shared" si="15"/>
        <v>51.626312745927</v>
      </c>
      <c r="O147" s="65"/>
      <c r="P147" s="72">
        <f t="shared" si="16"/>
        <v>51.626312745927</v>
      </c>
    </row>
    <row r="148" s="25" customFormat="1" spans="1:16">
      <c r="A148" s="76">
        <v>510000</v>
      </c>
      <c r="B148" s="65" t="s">
        <v>198</v>
      </c>
      <c r="C148" s="65">
        <v>2012</v>
      </c>
      <c r="D148" s="65">
        <f t="shared" ref="D148:D152" si="18">E148+F148+G148</f>
        <v>8002.78</v>
      </c>
      <c r="E148" s="65">
        <v>5533.59</v>
      </c>
      <c r="F148" s="65">
        <v>1585.07</v>
      </c>
      <c r="G148" s="65">
        <v>884.12</v>
      </c>
      <c r="H148" s="67">
        <v>9832.3095703125</v>
      </c>
      <c r="I148" s="66">
        <v>23872.8</v>
      </c>
      <c r="J148" s="71">
        <f t="shared" si="12"/>
        <v>0.231794762239871</v>
      </c>
      <c r="K148" s="71">
        <f t="shared" si="14"/>
        <v>0.411862436342302</v>
      </c>
      <c r="L148" s="71">
        <f t="shared" si="13"/>
        <v>0.643657198582173</v>
      </c>
      <c r="M148" s="72"/>
      <c r="N148" s="72">
        <f t="shared" si="15"/>
        <v>71.7206892127214</v>
      </c>
      <c r="O148" s="65"/>
      <c r="P148" s="72">
        <f t="shared" si="16"/>
        <v>71.7206892127214</v>
      </c>
    </row>
    <row r="149" s="25" customFormat="1" spans="1:16">
      <c r="A149" s="76">
        <v>520000</v>
      </c>
      <c r="B149" s="65" t="s">
        <v>199</v>
      </c>
      <c r="C149" s="65">
        <v>2012</v>
      </c>
      <c r="D149" s="65"/>
      <c r="E149" s="65"/>
      <c r="F149" s="65"/>
      <c r="G149" s="65"/>
      <c r="H149" s="67">
        <v>2339.5498046875</v>
      </c>
      <c r="I149" s="66">
        <v>6852.2</v>
      </c>
      <c r="J149" s="71"/>
      <c r="K149" s="71">
        <f t="shared" si="14"/>
        <v>0.341430460974213</v>
      </c>
      <c r="L149" s="71"/>
      <c r="M149" s="72"/>
      <c r="N149" s="72">
        <f t="shared" si="15"/>
        <v>78.8084308667034</v>
      </c>
      <c r="O149" s="65"/>
      <c r="P149" s="72">
        <f t="shared" si="16"/>
        <v>78.8084308667034</v>
      </c>
    </row>
    <row r="150" s="25" customFormat="1" spans="1:16">
      <c r="A150" s="76">
        <v>530000</v>
      </c>
      <c r="B150" s="65" t="s">
        <v>200</v>
      </c>
      <c r="C150" s="65">
        <v>2012</v>
      </c>
      <c r="D150" s="65">
        <f t="shared" si="18"/>
        <v>5334.82</v>
      </c>
      <c r="E150" s="65">
        <v>3502.41</v>
      </c>
      <c r="F150" s="65">
        <v>409.46</v>
      </c>
      <c r="G150" s="65">
        <v>1422.95</v>
      </c>
      <c r="H150" s="67">
        <v>3519.34716796875</v>
      </c>
      <c r="I150" s="66">
        <v>10309.47</v>
      </c>
      <c r="J150" s="71">
        <f t="shared" ref="J150:J181" si="19">E150/I150</f>
        <v>0.339727454466621</v>
      </c>
      <c r="K150" s="71">
        <f t="shared" si="14"/>
        <v>0.341370329218549</v>
      </c>
      <c r="L150" s="71">
        <f t="shared" ref="L150:L181" si="20">(E150+H150)/I150</f>
        <v>0.68109778368517</v>
      </c>
      <c r="M150" s="72"/>
      <c r="N150" s="72">
        <f t="shared" si="15"/>
        <v>78.8144820720987</v>
      </c>
      <c r="O150" s="65"/>
      <c r="P150" s="72">
        <f t="shared" si="16"/>
        <v>78.8144820720987</v>
      </c>
    </row>
    <row r="151" s="25" customFormat="1" spans="1:16">
      <c r="A151" s="76">
        <v>540000</v>
      </c>
      <c r="B151" s="65" t="s">
        <v>201</v>
      </c>
      <c r="C151" s="65">
        <v>2012</v>
      </c>
      <c r="D151" s="65"/>
      <c r="E151" s="65"/>
      <c r="F151" s="65"/>
      <c r="G151" s="65"/>
      <c r="H151" s="67">
        <v>41.8499984741211</v>
      </c>
      <c r="I151" s="66">
        <v>701.03</v>
      </c>
      <c r="J151" s="71"/>
      <c r="K151" s="71">
        <f t="shared" si="14"/>
        <v>0.0596978709529137</v>
      </c>
      <c r="L151" s="71"/>
      <c r="M151" s="72"/>
      <c r="N151" s="72">
        <f t="shared" si="15"/>
        <v>107.15986930276</v>
      </c>
      <c r="O151" s="65"/>
      <c r="P151" s="72">
        <f t="shared" si="16"/>
        <v>107.15986930276</v>
      </c>
    </row>
    <row r="152" s="25" customFormat="1" spans="1:16">
      <c r="A152" s="76">
        <v>610000</v>
      </c>
      <c r="B152" s="65" t="s">
        <v>202</v>
      </c>
      <c r="C152" s="65">
        <v>2012</v>
      </c>
      <c r="D152" s="65">
        <f t="shared" si="18"/>
        <v>5462.24</v>
      </c>
      <c r="E152" s="65">
        <v>2403.76</v>
      </c>
      <c r="F152" s="65">
        <v>920.53</v>
      </c>
      <c r="G152" s="65">
        <v>2137.95</v>
      </c>
      <c r="H152" s="67">
        <v>4024.5751953125</v>
      </c>
      <c r="I152" s="66">
        <v>14453.68</v>
      </c>
      <c r="J152" s="71">
        <f t="shared" si="19"/>
        <v>0.166307819185149</v>
      </c>
      <c r="K152" s="71">
        <f t="shared" si="14"/>
        <v>0.278446402252748</v>
      </c>
      <c r="L152" s="71">
        <f t="shared" si="20"/>
        <v>0.444754221437897</v>
      </c>
      <c r="M152" s="72"/>
      <c r="N152" s="72">
        <f t="shared" si="15"/>
        <v>85.14667048307</v>
      </c>
      <c r="O152" s="65"/>
      <c r="P152" s="72">
        <f t="shared" si="16"/>
        <v>85.14667048307</v>
      </c>
    </row>
    <row r="153" s="25" customFormat="1" spans="1:16">
      <c r="A153" s="76">
        <v>620000</v>
      </c>
      <c r="B153" s="65" t="s">
        <v>203</v>
      </c>
      <c r="C153" s="65">
        <v>2012</v>
      </c>
      <c r="D153" s="65">
        <v>2462.42</v>
      </c>
      <c r="E153" s="65">
        <v>942.9</v>
      </c>
      <c r="F153" s="65">
        <v>410.26</v>
      </c>
      <c r="G153" s="65">
        <v>1109.26</v>
      </c>
      <c r="H153" s="67">
        <v>2394.57592773438</v>
      </c>
      <c r="I153" s="66">
        <v>5650.2</v>
      </c>
      <c r="J153" s="71">
        <f t="shared" si="19"/>
        <v>0.166879048529256</v>
      </c>
      <c r="K153" s="71">
        <f t="shared" si="14"/>
        <v>0.423803746369045</v>
      </c>
      <c r="L153" s="71">
        <f t="shared" si="20"/>
        <v>0.590682794898301</v>
      </c>
      <c r="M153" s="72"/>
      <c r="N153" s="72">
        <f t="shared" si="15"/>
        <v>70.5190060278137</v>
      </c>
      <c r="O153" s="65"/>
      <c r="P153" s="72">
        <f t="shared" si="16"/>
        <v>70.5190060278137</v>
      </c>
    </row>
    <row r="154" s="25" customFormat="1" spans="1:16">
      <c r="A154" s="76">
        <v>630000</v>
      </c>
      <c r="B154" s="65" t="s">
        <v>204</v>
      </c>
      <c r="C154" s="65">
        <v>2012</v>
      </c>
      <c r="D154" s="65">
        <f t="shared" ref="D154:D177" si="21">E154+F154+G154</f>
        <v>940.83</v>
      </c>
      <c r="E154" s="65">
        <v>697.73</v>
      </c>
      <c r="F154" s="65">
        <v>121.85</v>
      </c>
      <c r="G154" s="65">
        <v>121.25</v>
      </c>
      <c r="H154" s="67">
        <v>437.573791503906</v>
      </c>
      <c r="I154" s="66">
        <v>1893.54</v>
      </c>
      <c r="J154" s="71">
        <f t="shared" si="19"/>
        <v>0.368479144882073</v>
      </c>
      <c r="K154" s="71">
        <f t="shared" si="14"/>
        <v>0.231087693686907</v>
      </c>
      <c r="L154" s="71">
        <f t="shared" si="20"/>
        <v>0.59956683856898</v>
      </c>
      <c r="M154" s="72"/>
      <c r="N154" s="72">
        <f t="shared" si="15"/>
        <v>89.9124929610945</v>
      </c>
      <c r="O154" s="65"/>
      <c r="P154" s="72">
        <f t="shared" si="16"/>
        <v>89.9124929610945</v>
      </c>
    </row>
    <row r="155" s="25" customFormat="1" spans="1:16">
      <c r="A155" s="76">
        <v>640000</v>
      </c>
      <c r="B155" s="65" t="s">
        <v>205</v>
      </c>
      <c r="C155" s="65">
        <v>2012</v>
      </c>
      <c r="D155" s="65">
        <v>723.25</v>
      </c>
      <c r="E155" s="65">
        <v>448.2</v>
      </c>
      <c r="F155" s="65">
        <v>168.84</v>
      </c>
      <c r="G155" s="65">
        <v>106.21</v>
      </c>
      <c r="H155" s="67">
        <v>238.511749267578</v>
      </c>
      <c r="I155" s="66">
        <v>2341.29</v>
      </c>
      <c r="J155" s="71">
        <f t="shared" si="19"/>
        <v>0.19143292800123</v>
      </c>
      <c r="K155" s="71">
        <f t="shared" si="14"/>
        <v>0.101871937806755</v>
      </c>
      <c r="L155" s="71">
        <f t="shared" si="20"/>
        <v>0.293304865807985</v>
      </c>
      <c r="M155" s="72"/>
      <c r="N155" s="72">
        <f t="shared" si="15"/>
        <v>102.915789979475</v>
      </c>
      <c r="O155" s="65"/>
      <c r="P155" s="72">
        <f t="shared" si="16"/>
        <v>102.915789979475</v>
      </c>
    </row>
    <row r="156" s="25" customFormat="1" spans="1:16">
      <c r="A156" s="76">
        <v>650000</v>
      </c>
      <c r="B156" s="65" t="s">
        <v>206</v>
      </c>
      <c r="C156" s="65">
        <v>2012</v>
      </c>
      <c r="D156" s="65">
        <v>2373.98</v>
      </c>
      <c r="E156" s="65">
        <v>1435.78</v>
      </c>
      <c r="F156" s="65">
        <v>687.64</v>
      </c>
      <c r="G156" s="65">
        <v>250.56</v>
      </c>
      <c r="H156" s="67">
        <v>1854.70043945312</v>
      </c>
      <c r="I156" s="66">
        <v>7505.31</v>
      </c>
      <c r="J156" s="71">
        <f t="shared" si="19"/>
        <v>0.191301891594085</v>
      </c>
      <c r="K156" s="71">
        <f t="shared" si="14"/>
        <v>0.247118432077172</v>
      </c>
      <c r="L156" s="71">
        <f t="shared" si="20"/>
        <v>0.438420323671257</v>
      </c>
      <c r="M156" s="72"/>
      <c r="N156" s="72">
        <f t="shared" si="15"/>
        <v>88.2992806148702</v>
      </c>
      <c r="O156" s="65"/>
      <c r="P156" s="72">
        <f t="shared" si="16"/>
        <v>88.2992806148702</v>
      </c>
    </row>
    <row r="157" s="25" customFormat="1" spans="1:16">
      <c r="A157" s="76">
        <v>110000</v>
      </c>
      <c r="B157" s="65" t="s">
        <v>176</v>
      </c>
      <c r="C157" s="77">
        <v>2013</v>
      </c>
      <c r="D157" s="65">
        <f t="shared" si="21"/>
        <v>7554.14</v>
      </c>
      <c r="E157" s="65">
        <v>6506.07</v>
      </c>
      <c r="F157" s="65">
        <v>152.05</v>
      </c>
      <c r="G157" s="65">
        <v>896.02</v>
      </c>
      <c r="H157" s="67">
        <v>18436.376953125</v>
      </c>
      <c r="I157" s="66">
        <v>19800.81</v>
      </c>
      <c r="J157" s="71">
        <f t="shared" si="19"/>
        <v>0.328575952195895</v>
      </c>
      <c r="K157" s="71">
        <f t="shared" si="14"/>
        <v>0.93109205901804</v>
      </c>
      <c r="L157" s="71">
        <f t="shared" si="20"/>
        <v>1.25966801121394</v>
      </c>
      <c r="M157" s="72"/>
      <c r="N157" s="72">
        <f t="shared" si="15"/>
        <v>19.4693444877287</v>
      </c>
      <c r="O157" s="65"/>
      <c r="P157" s="72">
        <f t="shared" si="16"/>
        <v>19.4693444877287</v>
      </c>
    </row>
    <row r="158" s="25" customFormat="1" spans="1:16">
      <c r="A158" s="76">
        <v>120000</v>
      </c>
      <c r="B158" s="65" t="s">
        <v>177</v>
      </c>
      <c r="C158" s="77">
        <v>2013</v>
      </c>
      <c r="D158" s="65">
        <f t="shared" si="21"/>
        <v>4833.74</v>
      </c>
      <c r="E158" s="66">
        <v>2263.78</v>
      </c>
      <c r="F158" s="66">
        <v>1480.6</v>
      </c>
      <c r="G158" s="66">
        <v>1089.36</v>
      </c>
      <c r="H158" s="67">
        <v>14330.2763671875</v>
      </c>
      <c r="I158" s="66">
        <v>14442.01</v>
      </c>
      <c r="J158" s="71">
        <f t="shared" si="19"/>
        <v>0.156749649113939</v>
      </c>
      <c r="K158" s="71">
        <f t="shared" si="14"/>
        <v>0.992263290718363</v>
      </c>
      <c r="L158" s="71">
        <f t="shared" si="20"/>
        <v>1.1490129398323</v>
      </c>
      <c r="M158" s="72"/>
      <c r="N158" s="72">
        <f t="shared" si="15"/>
        <v>13.313534080852</v>
      </c>
      <c r="O158" s="65"/>
      <c r="P158" s="72">
        <f t="shared" si="16"/>
        <v>13.313534080852</v>
      </c>
    </row>
    <row r="159" s="25" customFormat="1" spans="1:16">
      <c r="A159" s="76">
        <v>130000</v>
      </c>
      <c r="B159" s="65" t="s">
        <v>178</v>
      </c>
      <c r="C159" s="77">
        <v>2013</v>
      </c>
      <c r="D159" s="65">
        <f t="shared" si="21"/>
        <v>7514.76</v>
      </c>
      <c r="E159" s="65">
        <v>3962.29</v>
      </c>
      <c r="F159" s="65">
        <v>949.44</v>
      </c>
      <c r="G159" s="65">
        <v>2603.03</v>
      </c>
      <c r="H159" s="67">
        <v>3913.50830078125</v>
      </c>
      <c r="I159" s="66">
        <v>28442.95</v>
      </c>
      <c r="J159" s="71">
        <f t="shared" si="19"/>
        <v>0.139306576849448</v>
      </c>
      <c r="K159" s="71">
        <f t="shared" si="14"/>
        <v>0.137591505128028</v>
      </c>
      <c r="L159" s="71">
        <f t="shared" si="20"/>
        <v>0.276898081977476</v>
      </c>
      <c r="M159" s="72"/>
      <c r="N159" s="72">
        <f t="shared" si="15"/>
        <v>99.321242704007</v>
      </c>
      <c r="O159" s="65"/>
      <c r="P159" s="72">
        <f t="shared" si="16"/>
        <v>99.321242704007</v>
      </c>
    </row>
    <row r="160" s="25" customFormat="1" spans="1:16">
      <c r="A160" s="76">
        <v>140000</v>
      </c>
      <c r="B160" s="65" t="s">
        <v>179</v>
      </c>
      <c r="C160" s="77">
        <v>2013</v>
      </c>
      <c r="D160" s="65">
        <f t="shared" si="21"/>
        <v>4178.5</v>
      </c>
      <c r="E160" s="65">
        <v>1521.06</v>
      </c>
      <c r="F160" s="65">
        <v>2333.71</v>
      </c>
      <c r="G160" s="65">
        <v>323.73</v>
      </c>
      <c r="H160" s="67">
        <v>1497.36547851562</v>
      </c>
      <c r="I160" s="66">
        <v>12665.25</v>
      </c>
      <c r="J160" s="71">
        <f t="shared" si="19"/>
        <v>0.12009711612483</v>
      </c>
      <c r="K160" s="71">
        <f t="shared" si="14"/>
        <v>0.118226286770148</v>
      </c>
      <c r="L160" s="71">
        <f t="shared" si="20"/>
        <v>0.238323402894978</v>
      </c>
      <c r="M160" s="72"/>
      <c r="N160" s="72">
        <f t="shared" si="15"/>
        <v>101.270011911122</v>
      </c>
      <c r="O160" s="65"/>
      <c r="P160" s="72">
        <f t="shared" si="16"/>
        <v>101.270011911122</v>
      </c>
    </row>
    <row r="161" s="25" customFormat="1" spans="1:16">
      <c r="A161" s="76">
        <v>150000</v>
      </c>
      <c r="B161" s="65" t="s">
        <v>180</v>
      </c>
      <c r="C161" s="77">
        <v>2013</v>
      </c>
      <c r="D161" s="65">
        <f t="shared" si="21"/>
        <v>4542.07</v>
      </c>
      <c r="E161" s="65">
        <v>3391.98</v>
      </c>
      <c r="F161" s="65">
        <v>867.27</v>
      </c>
      <c r="G161" s="65">
        <v>282.82</v>
      </c>
      <c r="H161" s="67">
        <v>1760.27722167969</v>
      </c>
      <c r="I161" s="66">
        <v>16916.5</v>
      </c>
      <c r="J161" s="71">
        <f t="shared" si="19"/>
        <v>0.200513108503532</v>
      </c>
      <c r="K161" s="71">
        <f t="shared" si="14"/>
        <v>0.10405682154581</v>
      </c>
      <c r="L161" s="71">
        <f t="shared" si="20"/>
        <v>0.304569930049342</v>
      </c>
      <c r="M161" s="72"/>
      <c r="N161" s="72">
        <f t="shared" si="15"/>
        <v>102.695919794016</v>
      </c>
      <c r="O161" s="65"/>
      <c r="P161" s="72">
        <f t="shared" si="16"/>
        <v>102.695919794016</v>
      </c>
    </row>
    <row r="162" s="25" customFormat="1" spans="1:16">
      <c r="A162" s="76">
        <v>210000</v>
      </c>
      <c r="B162" s="65" t="s">
        <v>181</v>
      </c>
      <c r="C162" s="77">
        <v>2013</v>
      </c>
      <c r="D162" s="65">
        <f t="shared" si="21"/>
        <v>7590.87</v>
      </c>
      <c r="E162" s="65">
        <v>5663.32</v>
      </c>
      <c r="F162" s="65">
        <v>1258.07</v>
      </c>
      <c r="G162" s="65">
        <v>669.48</v>
      </c>
      <c r="H162" s="67">
        <v>3784.81469726563</v>
      </c>
      <c r="I162" s="66">
        <v>27213.22</v>
      </c>
      <c r="J162" s="71">
        <f t="shared" si="19"/>
        <v>0.208109146951371</v>
      </c>
      <c r="K162" s="71">
        <f t="shared" si="14"/>
        <v>0.139080002192524</v>
      </c>
      <c r="L162" s="71">
        <f t="shared" si="20"/>
        <v>0.347189149143895</v>
      </c>
      <c r="M162" s="72"/>
      <c r="N162" s="72">
        <f t="shared" si="15"/>
        <v>99.171451609966</v>
      </c>
      <c r="O162" s="65"/>
      <c r="P162" s="72">
        <f t="shared" si="16"/>
        <v>99.171451609966</v>
      </c>
    </row>
    <row r="163" s="25" customFormat="1" spans="1:16">
      <c r="A163" s="76">
        <v>220000</v>
      </c>
      <c r="B163" s="65" t="s">
        <v>182</v>
      </c>
      <c r="C163" s="77">
        <v>2013</v>
      </c>
      <c r="D163" s="65">
        <f t="shared" si="21"/>
        <v>4248.36</v>
      </c>
      <c r="E163" s="65">
        <v>2580.93</v>
      </c>
      <c r="F163" s="65">
        <v>972.95</v>
      </c>
      <c r="G163" s="65">
        <v>694.48</v>
      </c>
      <c r="H163" s="67">
        <v>1695.78857421875</v>
      </c>
      <c r="I163" s="66">
        <v>13046.4</v>
      </c>
      <c r="J163" s="71">
        <f t="shared" si="19"/>
        <v>0.197826986754967</v>
      </c>
      <c r="K163" s="71">
        <f t="shared" si="14"/>
        <v>0.129981341536267</v>
      </c>
      <c r="L163" s="71">
        <f t="shared" si="20"/>
        <v>0.327808328291234</v>
      </c>
      <c r="M163" s="72"/>
      <c r="N163" s="72">
        <f t="shared" si="15"/>
        <v>100.087072047868</v>
      </c>
      <c r="O163" s="65"/>
      <c r="P163" s="72">
        <f t="shared" si="16"/>
        <v>100.087072047868</v>
      </c>
    </row>
    <row r="164" s="25" customFormat="1" spans="1:16">
      <c r="A164" s="76">
        <v>230000</v>
      </c>
      <c r="B164" s="65" t="s">
        <v>183</v>
      </c>
      <c r="C164" s="77">
        <v>2013</v>
      </c>
      <c r="D164" s="65">
        <f t="shared" si="21"/>
        <v>3588.12</v>
      </c>
      <c r="E164" s="65">
        <v>2042.11</v>
      </c>
      <c r="F164" s="65">
        <v>1049.89</v>
      </c>
      <c r="G164" s="65">
        <v>496.12</v>
      </c>
      <c r="H164" s="67">
        <v>1836.47875976562</v>
      </c>
      <c r="I164" s="66">
        <v>14454.91</v>
      </c>
      <c r="J164" s="71">
        <f t="shared" si="19"/>
        <v>0.141274487354124</v>
      </c>
      <c r="K164" s="71">
        <f t="shared" si="14"/>
        <v>0.127048785482969</v>
      </c>
      <c r="L164" s="71">
        <f t="shared" si="20"/>
        <v>0.268323272837093</v>
      </c>
      <c r="M164" s="72"/>
      <c r="N164" s="72">
        <f t="shared" si="15"/>
        <v>100.382182323889</v>
      </c>
      <c r="O164" s="65"/>
      <c r="P164" s="72">
        <f t="shared" si="16"/>
        <v>100.382182323889</v>
      </c>
    </row>
    <row r="165" s="25" customFormat="1" spans="1:16">
      <c r="A165" s="76">
        <v>310000</v>
      </c>
      <c r="B165" s="65" t="s">
        <v>184</v>
      </c>
      <c r="C165" s="77">
        <v>2013</v>
      </c>
      <c r="D165" s="65">
        <f t="shared" si="21"/>
        <v>8455.85</v>
      </c>
      <c r="E165" s="65">
        <v>5194.3</v>
      </c>
      <c r="F165" s="65">
        <v>532.37</v>
      </c>
      <c r="G165" s="65">
        <v>2729.18</v>
      </c>
      <c r="H165" s="67">
        <v>9631.1962890625</v>
      </c>
      <c r="I165" s="66">
        <v>21818.15</v>
      </c>
      <c r="J165" s="71">
        <f t="shared" si="19"/>
        <v>0.238072430522295</v>
      </c>
      <c r="K165" s="71">
        <f t="shared" si="14"/>
        <v>0.441430473668139</v>
      </c>
      <c r="L165" s="71">
        <f t="shared" si="20"/>
        <v>0.679502904190433</v>
      </c>
      <c r="M165" s="72"/>
      <c r="N165" s="72">
        <f t="shared" si="15"/>
        <v>68.7451854207919</v>
      </c>
      <c r="O165" s="65"/>
      <c r="P165" s="72">
        <f t="shared" si="16"/>
        <v>68.7451854207919</v>
      </c>
    </row>
    <row r="166" s="25" customFormat="1" spans="1:16">
      <c r="A166" s="76">
        <v>320000</v>
      </c>
      <c r="B166" s="65" t="s">
        <v>185</v>
      </c>
      <c r="C166" s="77">
        <v>2013</v>
      </c>
      <c r="D166" s="65">
        <f t="shared" si="21"/>
        <v>14768.74</v>
      </c>
      <c r="E166" s="65">
        <v>7635.72</v>
      </c>
      <c r="F166" s="65">
        <v>977.17</v>
      </c>
      <c r="G166" s="65">
        <v>6155.85</v>
      </c>
      <c r="H166" s="67">
        <v>24452.541015625</v>
      </c>
      <c r="I166" s="66">
        <v>59753.37</v>
      </c>
      <c r="J166" s="71">
        <f t="shared" si="19"/>
        <v>0.127787269571574</v>
      </c>
      <c r="K166" s="71">
        <f t="shared" si="14"/>
        <v>0.409224467433803</v>
      </c>
      <c r="L166" s="71">
        <f t="shared" si="20"/>
        <v>0.537011737005377</v>
      </c>
      <c r="M166" s="72"/>
      <c r="N166" s="72">
        <f t="shared" si="15"/>
        <v>71.9861544650724</v>
      </c>
      <c r="O166" s="65"/>
      <c r="P166" s="72">
        <f t="shared" si="16"/>
        <v>71.9861544650724</v>
      </c>
    </row>
    <row r="167" s="25" customFormat="1" spans="1:16">
      <c r="A167" s="76">
        <v>330000</v>
      </c>
      <c r="B167" s="65" t="s">
        <v>186</v>
      </c>
      <c r="C167" s="77">
        <v>2013</v>
      </c>
      <c r="D167" s="65">
        <f t="shared" si="21"/>
        <v>6928.37</v>
      </c>
      <c r="E167" s="65">
        <v>5088.24</v>
      </c>
      <c r="F167" s="65">
        <v>327.09</v>
      </c>
      <c r="G167" s="65">
        <v>1513.04</v>
      </c>
      <c r="H167" s="67">
        <v>11624.4892578125</v>
      </c>
      <c r="I167" s="66">
        <v>37756.59</v>
      </c>
      <c r="J167" s="71">
        <f t="shared" si="19"/>
        <v>0.134764288830109</v>
      </c>
      <c r="K167" s="71">
        <f t="shared" si="14"/>
        <v>0.307879743849021</v>
      </c>
      <c r="L167" s="71">
        <f t="shared" si="20"/>
        <v>0.44264403267913</v>
      </c>
      <c r="M167" s="72"/>
      <c r="N167" s="72">
        <f t="shared" si="15"/>
        <v>82.1847214512911</v>
      </c>
      <c r="O167" s="65"/>
      <c r="P167" s="72">
        <f t="shared" si="16"/>
        <v>82.1847214512911</v>
      </c>
    </row>
    <row r="168" s="25" customFormat="1" spans="1:16">
      <c r="A168" s="76">
        <v>340000</v>
      </c>
      <c r="B168" s="65" t="s">
        <v>187</v>
      </c>
      <c r="C168" s="77">
        <v>2013</v>
      </c>
      <c r="D168" s="65">
        <f t="shared" si="21"/>
        <v>5297.32</v>
      </c>
      <c r="E168" s="65">
        <v>3077.26</v>
      </c>
      <c r="F168" s="65">
        <v>601.2</v>
      </c>
      <c r="G168" s="66">
        <v>1618.86</v>
      </c>
      <c r="H168" s="67">
        <v>4882.28466796875</v>
      </c>
      <c r="I168" s="66">
        <v>19229.34</v>
      </c>
      <c r="J168" s="71">
        <f t="shared" si="19"/>
        <v>0.160029413386003</v>
      </c>
      <c r="K168" s="71">
        <f t="shared" si="14"/>
        <v>0.253897672409388</v>
      </c>
      <c r="L168" s="71">
        <f t="shared" si="20"/>
        <v>0.413927085795391</v>
      </c>
      <c r="M168" s="72"/>
      <c r="N168" s="72">
        <f t="shared" si="15"/>
        <v>87.6170691074704</v>
      </c>
      <c r="O168" s="65"/>
      <c r="P168" s="72">
        <f t="shared" si="16"/>
        <v>87.6170691074704</v>
      </c>
    </row>
    <row r="169" s="25" customFormat="1" spans="1:16">
      <c r="A169" s="76">
        <v>350000</v>
      </c>
      <c r="B169" s="65" t="s">
        <v>188</v>
      </c>
      <c r="C169" s="77">
        <v>2013</v>
      </c>
      <c r="D169" s="65">
        <f t="shared" si="21"/>
        <v>4381.88</v>
      </c>
      <c r="E169" s="65">
        <v>2453.69</v>
      </c>
      <c r="F169" s="65">
        <v>243.73</v>
      </c>
      <c r="G169" s="65">
        <v>1684.46</v>
      </c>
      <c r="H169" s="67">
        <v>5144.69970703125</v>
      </c>
      <c r="I169" s="66">
        <v>21868.49</v>
      </c>
      <c r="J169" s="71">
        <f t="shared" si="19"/>
        <v>0.112202077052417</v>
      </c>
      <c r="K169" s="71">
        <f t="shared" si="14"/>
        <v>0.235256284591723</v>
      </c>
      <c r="L169" s="71">
        <f t="shared" si="20"/>
        <v>0.34745836164414</v>
      </c>
      <c r="M169" s="72"/>
      <c r="N169" s="72">
        <f t="shared" si="15"/>
        <v>89.4929974799574</v>
      </c>
      <c r="O169" s="65"/>
      <c r="P169" s="72">
        <f t="shared" si="16"/>
        <v>89.4929974799574</v>
      </c>
    </row>
    <row r="170" s="25" customFormat="1" spans="1:16">
      <c r="A170" s="76">
        <v>360000</v>
      </c>
      <c r="B170" s="65" t="s">
        <v>189</v>
      </c>
      <c r="C170" s="77">
        <v>2013</v>
      </c>
      <c r="D170" s="65">
        <f t="shared" si="21"/>
        <v>3932.49</v>
      </c>
      <c r="E170" s="65">
        <v>2426.45</v>
      </c>
      <c r="F170" s="65">
        <v>832.56</v>
      </c>
      <c r="G170" s="65">
        <v>673.48</v>
      </c>
      <c r="H170" s="67">
        <v>3409.40551757813</v>
      </c>
      <c r="I170" s="66">
        <v>14410.19</v>
      </c>
      <c r="J170" s="71">
        <f t="shared" si="19"/>
        <v>0.168384316931283</v>
      </c>
      <c r="K170" s="71">
        <f t="shared" si="14"/>
        <v>0.236596846924165</v>
      </c>
      <c r="L170" s="71">
        <f t="shared" si="20"/>
        <v>0.404981163855447</v>
      </c>
      <c r="M170" s="72"/>
      <c r="N170" s="72">
        <f t="shared" si="15"/>
        <v>89.3580934192129</v>
      </c>
      <c r="O170" s="65"/>
      <c r="P170" s="72">
        <f t="shared" si="16"/>
        <v>89.3580934192129</v>
      </c>
    </row>
    <row r="171" s="25" customFormat="1" spans="1:16">
      <c r="A171" s="76">
        <v>370000</v>
      </c>
      <c r="B171" s="65" t="s">
        <v>190</v>
      </c>
      <c r="C171" s="77">
        <v>2013</v>
      </c>
      <c r="D171" s="65">
        <f t="shared" si="21"/>
        <v>7107.8</v>
      </c>
      <c r="E171" s="65">
        <v>4499.13</v>
      </c>
      <c r="F171" s="65">
        <v>1218.68</v>
      </c>
      <c r="G171" s="65">
        <v>1389.99</v>
      </c>
      <c r="H171" s="67">
        <v>6063.3173828125</v>
      </c>
      <c r="I171" s="66">
        <v>55230.32</v>
      </c>
      <c r="J171" s="71">
        <f t="shared" si="19"/>
        <v>0.0814612336122622</v>
      </c>
      <c r="K171" s="71">
        <f t="shared" si="14"/>
        <v>0.109782405439847</v>
      </c>
      <c r="L171" s="71">
        <f t="shared" si="20"/>
        <v>0.191243639052109</v>
      </c>
      <c r="M171" s="72"/>
      <c r="N171" s="72">
        <f t="shared" si="15"/>
        <v>102.119740306688</v>
      </c>
      <c r="O171" s="65"/>
      <c r="P171" s="72">
        <f t="shared" si="16"/>
        <v>102.119740306688</v>
      </c>
    </row>
    <row r="172" s="25" customFormat="1" spans="1:16">
      <c r="A172" s="76">
        <v>410000</v>
      </c>
      <c r="B172" s="65" t="s">
        <v>191</v>
      </c>
      <c r="C172" s="77">
        <v>2013</v>
      </c>
      <c r="D172" s="65">
        <f t="shared" si="21"/>
        <v>5541.94</v>
      </c>
      <c r="E172" s="65">
        <v>3528.38</v>
      </c>
      <c r="F172" s="65">
        <v>273.52</v>
      </c>
      <c r="G172" s="65">
        <v>1740.04</v>
      </c>
      <c r="H172" s="67">
        <v>5116.5654296875</v>
      </c>
      <c r="I172" s="66">
        <v>32191.3</v>
      </c>
      <c r="J172" s="71">
        <f t="shared" si="19"/>
        <v>0.109606632848006</v>
      </c>
      <c r="K172" s="71">
        <f t="shared" si="14"/>
        <v>0.158942491595167</v>
      </c>
      <c r="L172" s="71">
        <f t="shared" si="20"/>
        <v>0.268549124443173</v>
      </c>
      <c r="M172" s="72"/>
      <c r="N172" s="72">
        <f t="shared" si="15"/>
        <v>97.1726408034374</v>
      </c>
      <c r="O172" s="65"/>
      <c r="P172" s="72">
        <f t="shared" si="16"/>
        <v>97.1726408034374</v>
      </c>
    </row>
    <row r="173" s="25" customFormat="1" spans="1:16">
      <c r="A173" s="76">
        <v>420000</v>
      </c>
      <c r="B173" s="65" t="s">
        <v>192</v>
      </c>
      <c r="C173" s="77">
        <v>2013</v>
      </c>
      <c r="D173" s="65">
        <f t="shared" si="21"/>
        <v>7680.78</v>
      </c>
      <c r="E173" s="65">
        <v>5150.94</v>
      </c>
      <c r="F173" s="65">
        <v>776.89</v>
      </c>
      <c r="G173" s="65">
        <v>1752.95</v>
      </c>
      <c r="H173" s="67">
        <v>6250.84619140625</v>
      </c>
      <c r="I173" s="66">
        <v>24791.83</v>
      </c>
      <c r="J173" s="71">
        <f t="shared" si="19"/>
        <v>0.207767639581265</v>
      </c>
      <c r="K173" s="71">
        <f t="shared" si="14"/>
        <v>0.25213331131289</v>
      </c>
      <c r="L173" s="71">
        <f t="shared" si="20"/>
        <v>0.459900950894155</v>
      </c>
      <c r="M173" s="72"/>
      <c r="N173" s="72">
        <f t="shared" si="15"/>
        <v>87.7946210726249</v>
      </c>
      <c r="O173" s="65"/>
      <c r="P173" s="72">
        <f t="shared" si="16"/>
        <v>87.7946210726249</v>
      </c>
    </row>
    <row r="174" s="25" customFormat="1" spans="1:16">
      <c r="A174" s="76">
        <v>430000</v>
      </c>
      <c r="B174" s="65" t="s">
        <v>193</v>
      </c>
      <c r="C174" s="77">
        <v>2013</v>
      </c>
      <c r="D174" s="65">
        <f t="shared" si="21"/>
        <v>7737.29</v>
      </c>
      <c r="E174" s="65">
        <v>3477.89</v>
      </c>
      <c r="F174" s="65">
        <v>733.41</v>
      </c>
      <c r="G174" s="65">
        <v>3525.99</v>
      </c>
      <c r="H174" s="67">
        <v>6185.0439453125</v>
      </c>
      <c r="I174" s="66">
        <v>24621.67</v>
      </c>
      <c r="J174" s="71">
        <f t="shared" si="19"/>
        <v>0.141253213124861</v>
      </c>
      <c r="K174" s="71">
        <f t="shared" si="14"/>
        <v>0.251203267094088</v>
      </c>
      <c r="L174" s="71">
        <f t="shared" si="20"/>
        <v>0.392456480218949</v>
      </c>
      <c r="M174" s="72"/>
      <c r="N174" s="72">
        <f t="shared" si="15"/>
        <v>87.8882136932379</v>
      </c>
      <c r="O174" s="65"/>
      <c r="P174" s="72">
        <f t="shared" si="16"/>
        <v>87.8882136932379</v>
      </c>
    </row>
    <row r="175" s="25" customFormat="1" spans="1:16">
      <c r="A175" s="76">
        <v>440000</v>
      </c>
      <c r="B175" s="65" t="s">
        <v>194</v>
      </c>
      <c r="C175" s="77">
        <v>2013</v>
      </c>
      <c r="D175" s="65">
        <f t="shared" si="21"/>
        <v>10165.37</v>
      </c>
      <c r="E175" s="65">
        <v>6931.64</v>
      </c>
      <c r="F175" s="65">
        <v>1020.85</v>
      </c>
      <c r="G175" s="65">
        <v>2212.88</v>
      </c>
      <c r="H175" s="67">
        <v>10793.75</v>
      </c>
      <c r="I175" s="66">
        <v>62474.79</v>
      </c>
      <c r="J175" s="71">
        <f t="shared" si="19"/>
        <v>0.110950993192614</v>
      </c>
      <c r="K175" s="71">
        <f t="shared" si="14"/>
        <v>0.172769688381506</v>
      </c>
      <c r="L175" s="71">
        <f t="shared" si="20"/>
        <v>0.28372068157412</v>
      </c>
      <c r="M175" s="72"/>
      <c r="N175" s="72">
        <f t="shared" si="15"/>
        <v>95.7811762291704</v>
      </c>
      <c r="O175" s="65"/>
      <c r="P175" s="72">
        <f t="shared" si="16"/>
        <v>95.7811762291704</v>
      </c>
    </row>
    <row r="176" s="25" customFormat="1" spans="1:16">
      <c r="A176" s="76">
        <v>450000</v>
      </c>
      <c r="B176" s="65" t="s">
        <v>195</v>
      </c>
      <c r="C176" s="77">
        <v>2013</v>
      </c>
      <c r="D176" s="65">
        <f t="shared" si="21"/>
        <v>4329.25</v>
      </c>
      <c r="E176" s="65">
        <v>2070.78</v>
      </c>
      <c r="F176" s="65">
        <v>1230.89</v>
      </c>
      <c r="G176" s="65">
        <v>1027.58</v>
      </c>
      <c r="H176" s="67">
        <v>4514.85498046875</v>
      </c>
      <c r="I176" s="66">
        <v>14449.9</v>
      </c>
      <c r="J176" s="71">
        <f t="shared" si="19"/>
        <v>0.143307566142326</v>
      </c>
      <c r="K176" s="71">
        <f t="shared" si="14"/>
        <v>0.312448873727067</v>
      </c>
      <c r="L176" s="71">
        <f t="shared" si="20"/>
        <v>0.455756439869394</v>
      </c>
      <c r="M176" s="72"/>
      <c r="N176" s="72">
        <f t="shared" si="15"/>
        <v>81.7249187552878</v>
      </c>
      <c r="O176" s="65"/>
      <c r="P176" s="72">
        <f t="shared" si="16"/>
        <v>81.7249187552878</v>
      </c>
    </row>
    <row r="177" s="25" customFormat="1" spans="1:16">
      <c r="A177" s="76">
        <v>460000</v>
      </c>
      <c r="B177" s="65" t="s">
        <v>196</v>
      </c>
      <c r="C177" s="77">
        <v>2013</v>
      </c>
      <c r="D177" s="65">
        <f t="shared" si="21"/>
        <v>1410.84</v>
      </c>
      <c r="E177" s="65">
        <v>1050.17</v>
      </c>
      <c r="F177" s="65">
        <v>225.26</v>
      </c>
      <c r="G177" s="65">
        <v>135.41</v>
      </c>
      <c r="H177" s="67">
        <v>955.412109375</v>
      </c>
      <c r="I177" s="66">
        <v>3177.56</v>
      </c>
      <c r="J177" s="71">
        <f t="shared" si="19"/>
        <v>0.330495726280542</v>
      </c>
      <c r="K177" s="71">
        <f t="shared" si="14"/>
        <v>0.300674765976095</v>
      </c>
      <c r="L177" s="71">
        <f t="shared" si="20"/>
        <v>0.631170492256637</v>
      </c>
      <c r="M177" s="72"/>
      <c r="N177" s="72">
        <f t="shared" si="15"/>
        <v>82.9097759669294</v>
      </c>
      <c r="O177" s="65"/>
      <c r="P177" s="72">
        <f t="shared" si="16"/>
        <v>82.9097759669294</v>
      </c>
    </row>
    <row r="178" s="25" customFormat="1" spans="1:16">
      <c r="A178" s="76">
        <v>500000</v>
      </c>
      <c r="B178" s="65" t="s">
        <v>197</v>
      </c>
      <c r="C178" s="77">
        <v>2013</v>
      </c>
      <c r="D178" s="65">
        <v>7360.27</v>
      </c>
      <c r="E178" s="65">
        <v>3575.09</v>
      </c>
      <c r="F178" s="65">
        <v>2299.88</v>
      </c>
      <c r="G178" s="65">
        <v>1485.3</v>
      </c>
      <c r="H178" s="67">
        <v>9037.5908203125</v>
      </c>
      <c r="I178" s="66">
        <v>12783.26</v>
      </c>
      <c r="J178" s="71">
        <f t="shared" si="19"/>
        <v>0.279669661729481</v>
      </c>
      <c r="K178" s="71">
        <f t="shared" si="14"/>
        <v>0.706986388473089</v>
      </c>
      <c r="L178" s="71">
        <f t="shared" si="20"/>
        <v>0.98665605020257</v>
      </c>
      <c r="M178" s="72"/>
      <c r="N178" s="72">
        <f t="shared" si="15"/>
        <v>42.0216453101005</v>
      </c>
      <c r="O178" s="65"/>
      <c r="P178" s="72">
        <f t="shared" si="16"/>
        <v>42.0216453101005</v>
      </c>
    </row>
    <row r="179" s="25" customFormat="1" spans="1:16">
      <c r="A179" s="76">
        <v>510000</v>
      </c>
      <c r="B179" s="65" t="s">
        <v>198</v>
      </c>
      <c r="C179" s="77">
        <v>2013</v>
      </c>
      <c r="D179" s="65">
        <f t="shared" ref="D179:D181" si="22">E179+F179+G179</f>
        <v>9229.62</v>
      </c>
      <c r="E179" s="65">
        <v>6530.98</v>
      </c>
      <c r="F179" s="65">
        <v>1650.9</v>
      </c>
      <c r="G179" s="65">
        <v>1047.74</v>
      </c>
      <c r="H179" s="67">
        <v>11826.71875</v>
      </c>
      <c r="I179" s="66">
        <v>26392.07</v>
      </c>
      <c r="J179" s="71">
        <f t="shared" si="19"/>
        <v>0.247459937776764</v>
      </c>
      <c r="K179" s="71">
        <f t="shared" si="14"/>
        <v>0.448116375487031</v>
      </c>
      <c r="L179" s="71">
        <f t="shared" si="20"/>
        <v>0.695576313263795</v>
      </c>
      <c r="M179" s="72"/>
      <c r="N179" s="72">
        <f t="shared" si="15"/>
        <v>68.0723667958912</v>
      </c>
      <c r="O179" s="65"/>
      <c r="P179" s="72">
        <f t="shared" si="16"/>
        <v>68.0723667958912</v>
      </c>
    </row>
    <row r="180" s="25" customFormat="1" spans="1:16">
      <c r="A180" s="76">
        <v>520000</v>
      </c>
      <c r="B180" s="65" t="s">
        <v>199</v>
      </c>
      <c r="C180" s="77">
        <v>2013</v>
      </c>
      <c r="D180" s="65">
        <f t="shared" si="22"/>
        <v>6321.61</v>
      </c>
      <c r="E180" s="65">
        <v>4622.58</v>
      </c>
      <c r="F180" s="65">
        <v>973.7</v>
      </c>
      <c r="G180" s="65">
        <v>725.33</v>
      </c>
      <c r="H180" s="67">
        <v>3436.8125</v>
      </c>
      <c r="I180" s="66">
        <v>8086.86</v>
      </c>
      <c r="J180" s="71">
        <f t="shared" si="19"/>
        <v>0.571616177354375</v>
      </c>
      <c r="K180" s="71">
        <f t="shared" si="14"/>
        <v>0.424987263288841</v>
      </c>
      <c r="L180" s="71">
        <f t="shared" si="20"/>
        <v>0.996603440643216</v>
      </c>
      <c r="M180" s="72"/>
      <c r="N180" s="72">
        <f t="shared" si="15"/>
        <v>70.3999058303992</v>
      </c>
      <c r="O180" s="65"/>
      <c r="P180" s="72">
        <f t="shared" si="16"/>
        <v>70.3999058303992</v>
      </c>
    </row>
    <row r="181" s="25" customFormat="1" spans="1:16">
      <c r="A181" s="76">
        <v>530000</v>
      </c>
      <c r="B181" s="65" t="s">
        <v>200</v>
      </c>
      <c r="C181" s="77">
        <v>2013</v>
      </c>
      <c r="D181" s="65">
        <f t="shared" si="22"/>
        <v>5954.83</v>
      </c>
      <c r="E181" s="65">
        <v>3823.92</v>
      </c>
      <c r="F181" s="65">
        <v>439.42</v>
      </c>
      <c r="G181" s="65">
        <v>1691.49</v>
      </c>
      <c r="H181" s="67">
        <v>4216.90771484375</v>
      </c>
      <c r="I181" s="66">
        <v>11832.31</v>
      </c>
      <c r="J181" s="71">
        <f t="shared" si="19"/>
        <v>0.323176116920534</v>
      </c>
      <c r="K181" s="71">
        <f t="shared" si="14"/>
        <v>0.356389218575557</v>
      </c>
      <c r="L181" s="71">
        <f t="shared" si="20"/>
        <v>0.679565335496091</v>
      </c>
      <c r="M181" s="72"/>
      <c r="N181" s="72">
        <f t="shared" si="15"/>
        <v>77.3030945647075</v>
      </c>
      <c r="O181" s="65"/>
      <c r="P181" s="72">
        <f t="shared" si="16"/>
        <v>77.3030945647075</v>
      </c>
    </row>
    <row r="182" s="25" customFormat="1" spans="1:16">
      <c r="A182" s="76">
        <v>540000</v>
      </c>
      <c r="B182" s="65" t="s">
        <v>201</v>
      </c>
      <c r="C182" s="77">
        <v>2013</v>
      </c>
      <c r="D182" s="65"/>
      <c r="E182" s="65"/>
      <c r="F182" s="65"/>
      <c r="G182" s="65"/>
      <c r="H182" s="67">
        <v>52.4523010253906</v>
      </c>
      <c r="I182" s="66">
        <v>815.67</v>
      </c>
      <c r="J182" s="71"/>
      <c r="K182" s="71">
        <f t="shared" si="14"/>
        <v>0.0643057866850449</v>
      </c>
      <c r="L182" s="71"/>
      <c r="M182" s="72"/>
      <c r="N182" s="72">
        <f t="shared" si="15"/>
        <v>106.696163491557</v>
      </c>
      <c r="O182" s="65"/>
      <c r="P182" s="72">
        <f t="shared" si="16"/>
        <v>106.696163491557</v>
      </c>
    </row>
    <row r="183" s="25" customFormat="1" spans="1:16">
      <c r="A183" s="76">
        <v>610000</v>
      </c>
      <c r="B183" s="65" t="s">
        <v>202</v>
      </c>
      <c r="C183" s="77">
        <v>2013</v>
      </c>
      <c r="D183" s="65">
        <f t="shared" ref="D183:D187" si="23">E183+F183+G183</f>
        <v>6093.79</v>
      </c>
      <c r="E183" s="65">
        <v>2732.56</v>
      </c>
      <c r="F183" s="65">
        <v>947.75</v>
      </c>
      <c r="G183" s="65">
        <v>2413.48</v>
      </c>
      <c r="H183" s="67">
        <v>5045.69189453125</v>
      </c>
      <c r="I183" s="66">
        <v>16205.45</v>
      </c>
      <c r="J183" s="71">
        <f t="shared" ref="J183:J188" si="24">E183/I183</f>
        <v>0.168619816172954</v>
      </c>
      <c r="K183" s="71">
        <f t="shared" si="14"/>
        <v>0.311357715739535</v>
      </c>
      <c r="L183" s="71">
        <f t="shared" ref="L183:L188" si="25">(E183+H183)/I183</f>
        <v>0.479977531912489</v>
      </c>
      <c r="M183" s="72"/>
      <c r="N183" s="72">
        <f t="shared" si="15"/>
        <v>81.8347246478372</v>
      </c>
      <c r="O183" s="65"/>
      <c r="P183" s="72">
        <f t="shared" si="16"/>
        <v>81.8347246478372</v>
      </c>
    </row>
    <row r="184" s="25" customFormat="1" spans="1:16">
      <c r="A184" s="76">
        <v>620000</v>
      </c>
      <c r="B184" s="65" t="s">
        <v>203</v>
      </c>
      <c r="C184" s="77">
        <v>2013</v>
      </c>
      <c r="D184" s="65">
        <f t="shared" si="23"/>
        <v>2961.47</v>
      </c>
      <c r="E184" s="65">
        <v>1221.12</v>
      </c>
      <c r="F184" s="65">
        <v>422.8</v>
      </c>
      <c r="G184" s="65">
        <v>1317.55</v>
      </c>
      <c r="H184" s="67">
        <v>2931.37768554688</v>
      </c>
      <c r="I184" s="66">
        <v>6330.69</v>
      </c>
      <c r="J184" s="71">
        <f t="shared" si="24"/>
        <v>0.192888926799448</v>
      </c>
      <c r="K184" s="71">
        <f t="shared" si="14"/>
        <v>0.463042367506051</v>
      </c>
      <c r="L184" s="71">
        <f t="shared" si="25"/>
        <v>0.655931294305499</v>
      </c>
      <c r="M184" s="72"/>
      <c r="N184" s="72">
        <f t="shared" si="15"/>
        <v>66.5703277744478</v>
      </c>
      <c r="O184" s="65"/>
      <c r="P184" s="72">
        <f t="shared" si="16"/>
        <v>66.5703277744478</v>
      </c>
    </row>
    <row r="185" s="25" customFormat="1" spans="1:16">
      <c r="A185" s="76">
        <v>630000</v>
      </c>
      <c r="B185" s="65" t="s">
        <v>204</v>
      </c>
      <c r="C185" s="77">
        <v>2013</v>
      </c>
      <c r="D185" s="65">
        <f t="shared" si="23"/>
        <v>1057.65</v>
      </c>
      <c r="E185" s="65">
        <v>744.82</v>
      </c>
      <c r="F185" s="65">
        <v>160.52</v>
      </c>
      <c r="G185" s="65">
        <v>152.31</v>
      </c>
      <c r="H185" s="67">
        <v>571.644226074219</v>
      </c>
      <c r="I185" s="66">
        <v>2122.06</v>
      </c>
      <c r="J185" s="71">
        <f t="shared" si="24"/>
        <v>0.350989133200758</v>
      </c>
      <c r="K185" s="71">
        <f t="shared" si="14"/>
        <v>0.269381745131721</v>
      </c>
      <c r="L185" s="71">
        <f t="shared" si="25"/>
        <v>0.620370878332478</v>
      </c>
      <c r="M185" s="72"/>
      <c r="N185" s="72">
        <f t="shared" si="15"/>
        <v>86.0588690621955</v>
      </c>
      <c r="O185" s="65"/>
      <c r="P185" s="72">
        <f t="shared" si="16"/>
        <v>86.0588690621955</v>
      </c>
    </row>
    <row r="186" s="25" customFormat="1" spans="1:16">
      <c r="A186" s="76">
        <v>640000</v>
      </c>
      <c r="B186" s="65" t="s">
        <v>205</v>
      </c>
      <c r="C186" s="77">
        <v>2013</v>
      </c>
      <c r="D186" s="65">
        <f t="shared" si="23"/>
        <v>791</v>
      </c>
      <c r="E186" s="65">
        <v>502.2</v>
      </c>
      <c r="F186" s="65">
        <v>180.55</v>
      </c>
      <c r="G186" s="65">
        <v>108.25</v>
      </c>
      <c r="H186" s="67">
        <v>246.920318603516</v>
      </c>
      <c r="I186" s="66">
        <v>2577.57</v>
      </c>
      <c r="J186" s="71">
        <f t="shared" si="24"/>
        <v>0.194834669863476</v>
      </c>
      <c r="K186" s="71">
        <f t="shared" si="14"/>
        <v>0.0957957761005583</v>
      </c>
      <c r="L186" s="71">
        <f t="shared" si="25"/>
        <v>0.290630445964034</v>
      </c>
      <c r="M186" s="72"/>
      <c r="N186" s="72">
        <f t="shared" si="15"/>
        <v>103.527248968042</v>
      </c>
      <c r="O186" s="65"/>
      <c r="P186" s="72">
        <f t="shared" si="16"/>
        <v>103.527248968042</v>
      </c>
    </row>
    <row r="187" s="25" customFormat="1" spans="1:16">
      <c r="A187" s="76">
        <v>650000</v>
      </c>
      <c r="B187" s="65" t="s">
        <v>206</v>
      </c>
      <c r="C187" s="77">
        <v>2013</v>
      </c>
      <c r="D187" s="65">
        <f t="shared" si="23"/>
        <v>2746.15</v>
      </c>
      <c r="E187" s="65">
        <v>1642.35</v>
      </c>
      <c r="F187" s="65">
        <v>807.71</v>
      </c>
      <c r="G187" s="65">
        <v>296.09</v>
      </c>
      <c r="H187" s="67">
        <v>2369.3076171875</v>
      </c>
      <c r="I187" s="66">
        <v>8443.84</v>
      </c>
      <c r="J187" s="71">
        <f t="shared" si="24"/>
        <v>0.194502738090726</v>
      </c>
      <c r="K187" s="71">
        <f t="shared" si="14"/>
        <v>0.280595986800733</v>
      </c>
      <c r="L187" s="71">
        <f t="shared" si="25"/>
        <v>0.475098724891459</v>
      </c>
      <c r="M187" s="72"/>
      <c r="N187" s="72">
        <f t="shared" si="15"/>
        <v>84.9303525413981</v>
      </c>
      <c r="O187" s="65"/>
      <c r="P187" s="72">
        <f t="shared" si="16"/>
        <v>84.9303525413981</v>
      </c>
    </row>
    <row r="188" s="25" customFormat="1" spans="1:16">
      <c r="A188" s="76">
        <v>110000</v>
      </c>
      <c r="B188" s="65" t="s">
        <v>176</v>
      </c>
      <c r="C188" s="65">
        <v>2014</v>
      </c>
      <c r="D188" s="65"/>
      <c r="E188" s="65">
        <v>6378.37</v>
      </c>
      <c r="F188" s="65"/>
      <c r="G188" s="65"/>
      <c r="H188" s="67">
        <v>22241.15625</v>
      </c>
      <c r="I188" s="66">
        <v>21330.83</v>
      </c>
      <c r="J188" s="71">
        <f t="shared" si="24"/>
        <v>0.299021182016827</v>
      </c>
      <c r="K188" s="71">
        <f t="shared" si="14"/>
        <v>1.04267655079526</v>
      </c>
      <c r="L188" s="71">
        <f t="shared" si="25"/>
        <v>1.34169773281208</v>
      </c>
      <c r="M188" s="72"/>
      <c r="N188" s="72">
        <f t="shared" si="15"/>
        <v>8.24032462601787</v>
      </c>
      <c r="O188" s="65"/>
      <c r="P188" s="72">
        <f t="shared" si="16"/>
        <v>8.24032462601787</v>
      </c>
    </row>
    <row r="189" s="25" customFormat="1" spans="1:16">
      <c r="A189" s="76">
        <v>120000</v>
      </c>
      <c r="B189" s="65" t="s">
        <v>177</v>
      </c>
      <c r="C189" s="65">
        <v>2014</v>
      </c>
      <c r="D189" s="66"/>
      <c r="E189" s="66"/>
      <c r="F189" s="66"/>
      <c r="G189" s="66"/>
      <c r="H189" s="67">
        <v>17737.962890625</v>
      </c>
      <c r="I189" s="66">
        <v>15726.93</v>
      </c>
      <c r="J189" s="71"/>
      <c r="K189" s="71">
        <f t="shared" si="14"/>
        <v>1.12787192990781</v>
      </c>
      <c r="L189" s="71"/>
      <c r="M189" s="72"/>
      <c r="N189" s="72">
        <f t="shared" si="15"/>
        <v>-0.333094394349426</v>
      </c>
      <c r="O189" s="65"/>
      <c r="P189" s="72">
        <f t="shared" si="16"/>
        <v>-0.333094394349426</v>
      </c>
    </row>
    <row r="190" s="25" customFormat="1" spans="1:16">
      <c r="A190" s="76">
        <v>130000</v>
      </c>
      <c r="B190" s="65" t="s">
        <v>178</v>
      </c>
      <c r="C190" s="65">
        <v>2014</v>
      </c>
      <c r="D190" s="65">
        <f>E190+F190+G190</f>
        <v>9922.16</v>
      </c>
      <c r="E190" s="65">
        <v>5653</v>
      </c>
      <c r="F190" s="65">
        <v>1112.57</v>
      </c>
      <c r="G190" s="65">
        <v>3156.59</v>
      </c>
      <c r="H190" s="67">
        <v>5166.02685546875</v>
      </c>
      <c r="I190" s="66">
        <v>29421.15</v>
      </c>
      <c r="J190" s="71">
        <f t="shared" ref="J190:J194" si="26">E190/I190</f>
        <v>0.192140687906489</v>
      </c>
      <c r="K190" s="71">
        <f t="shared" si="14"/>
        <v>0.175588882673476</v>
      </c>
      <c r="L190" s="71">
        <f t="shared" ref="L190:L194" si="27">(E190+H190)/I190</f>
        <v>0.367729570579965</v>
      </c>
      <c r="M190" s="72"/>
      <c r="N190" s="72">
        <f t="shared" si="15"/>
        <v>95.4974738239853</v>
      </c>
      <c r="O190" s="65"/>
      <c r="P190" s="72">
        <f t="shared" si="16"/>
        <v>95.4974738239853</v>
      </c>
    </row>
    <row r="191" s="25" customFormat="1" spans="1:16">
      <c r="A191" s="76">
        <v>140000</v>
      </c>
      <c r="B191" s="65" t="s">
        <v>179</v>
      </c>
      <c r="C191" s="65">
        <v>2014</v>
      </c>
      <c r="D191" s="65"/>
      <c r="E191" s="65"/>
      <c r="F191" s="65"/>
      <c r="G191" s="65"/>
      <c r="H191" s="67">
        <v>1776.47875976562</v>
      </c>
      <c r="I191" s="66">
        <v>12761.49</v>
      </c>
      <c r="J191" s="71"/>
      <c r="K191" s="71">
        <f t="shared" si="14"/>
        <v>0.139206218064319</v>
      </c>
      <c r="L191" s="71"/>
      <c r="M191" s="72"/>
      <c r="N191" s="72">
        <f t="shared" si="15"/>
        <v>99.1587501986079</v>
      </c>
      <c r="O191" s="65"/>
      <c r="P191" s="72">
        <f t="shared" si="16"/>
        <v>99.1587501986079</v>
      </c>
    </row>
    <row r="192" s="25" customFormat="1" spans="1:16">
      <c r="A192" s="76">
        <v>150000</v>
      </c>
      <c r="B192" s="65" t="s">
        <v>180</v>
      </c>
      <c r="C192" s="65">
        <v>2014</v>
      </c>
      <c r="D192" s="65">
        <v>6909.27</v>
      </c>
      <c r="E192" s="65">
        <v>5474.3</v>
      </c>
      <c r="F192" s="65">
        <v>1434.97</v>
      </c>
      <c r="G192" s="65"/>
      <c r="H192" s="67">
        <v>2065.08129882813</v>
      </c>
      <c r="I192" s="66">
        <v>17770.19</v>
      </c>
      <c r="J192" s="71">
        <f t="shared" si="26"/>
        <v>0.308060859225478</v>
      </c>
      <c r="K192" s="71">
        <f t="shared" si="14"/>
        <v>0.1162104231203</v>
      </c>
      <c r="L192" s="71">
        <f t="shared" si="27"/>
        <v>0.424271282345779</v>
      </c>
      <c r="M192" s="72"/>
      <c r="N192" s="72">
        <f t="shared" si="15"/>
        <v>101.47287319231</v>
      </c>
      <c r="O192" s="65"/>
      <c r="P192" s="72">
        <f t="shared" si="16"/>
        <v>101.47287319231</v>
      </c>
    </row>
    <row r="193" s="25" customFormat="1" spans="1:16">
      <c r="A193" s="76">
        <v>210000</v>
      </c>
      <c r="B193" s="65" t="s">
        <v>181</v>
      </c>
      <c r="C193" s="65">
        <v>2014</v>
      </c>
      <c r="D193" s="65"/>
      <c r="E193" s="65">
        <v>8787.51</v>
      </c>
      <c r="F193" s="65"/>
      <c r="G193" s="65"/>
      <c r="H193" s="67">
        <v>4595.78466796875</v>
      </c>
      <c r="I193" s="66">
        <v>28626.58</v>
      </c>
      <c r="J193" s="71">
        <f t="shared" si="26"/>
        <v>0.306970305219834</v>
      </c>
      <c r="K193" s="71">
        <f t="shared" si="14"/>
        <v>0.16054256805978</v>
      </c>
      <c r="L193" s="71">
        <f t="shared" si="27"/>
        <v>0.467512873279615</v>
      </c>
      <c r="M193" s="72"/>
      <c r="N193" s="72">
        <f t="shared" si="15"/>
        <v>97.0116212019208</v>
      </c>
      <c r="O193" s="65"/>
      <c r="P193" s="72">
        <f t="shared" si="16"/>
        <v>97.0116212019208</v>
      </c>
    </row>
    <row r="194" s="25" customFormat="1" spans="1:16">
      <c r="A194" s="76">
        <v>220000</v>
      </c>
      <c r="B194" s="65" t="s">
        <v>182</v>
      </c>
      <c r="C194" s="65">
        <v>2014</v>
      </c>
      <c r="D194" s="65"/>
      <c r="E194" s="65">
        <v>2772.59</v>
      </c>
      <c r="F194" s="65"/>
      <c r="G194" s="65"/>
      <c r="H194" s="67">
        <v>2112.87890625</v>
      </c>
      <c r="I194" s="66">
        <v>13803.14</v>
      </c>
      <c r="J194" s="71">
        <f t="shared" si="26"/>
        <v>0.200866614408026</v>
      </c>
      <c r="K194" s="71">
        <f t="shared" ref="K194:K257" si="28">H194/I194</f>
        <v>0.153072337616658</v>
      </c>
      <c r="L194" s="71">
        <f t="shared" si="27"/>
        <v>0.353938952024684</v>
      </c>
      <c r="M194" s="72"/>
      <c r="N194" s="72">
        <f t="shared" ref="N194:N257" si="29">($K$251-K194)/($K$251-$K$257)*100</f>
        <v>97.7633687313611</v>
      </c>
      <c r="O194" s="65"/>
      <c r="P194" s="72">
        <f t="shared" ref="P194:P249" si="30">N194</f>
        <v>97.7633687313611</v>
      </c>
    </row>
    <row r="195" s="25" customFormat="1" spans="1:16">
      <c r="A195" s="76">
        <v>230000</v>
      </c>
      <c r="B195" s="65" t="s">
        <v>183</v>
      </c>
      <c r="C195" s="65">
        <v>2014</v>
      </c>
      <c r="D195" s="65"/>
      <c r="E195" s="65"/>
      <c r="F195" s="65"/>
      <c r="G195" s="65"/>
      <c r="H195" s="67">
        <v>1992.49694824219</v>
      </c>
      <c r="I195" s="66">
        <v>15039.38</v>
      </c>
      <c r="J195" s="71"/>
      <c r="K195" s="71">
        <f t="shared" si="28"/>
        <v>0.132485311777626</v>
      </c>
      <c r="L195" s="71"/>
      <c r="M195" s="72"/>
      <c r="N195" s="72">
        <f t="shared" si="29"/>
        <v>99.8350914085732</v>
      </c>
      <c r="O195" s="65"/>
      <c r="P195" s="72">
        <f t="shared" si="30"/>
        <v>99.8350914085732</v>
      </c>
    </row>
    <row r="196" s="25" customFormat="1" spans="1:16">
      <c r="A196" s="76">
        <v>310000</v>
      </c>
      <c r="B196" s="65" t="s">
        <v>184</v>
      </c>
      <c r="C196" s="65">
        <v>2014</v>
      </c>
      <c r="D196" s="65">
        <f t="shared" ref="D196:D201" si="31">E196+F196+G196</f>
        <v>9336.8</v>
      </c>
      <c r="E196" s="65">
        <v>5812.5</v>
      </c>
      <c r="F196" s="65">
        <v>238.6</v>
      </c>
      <c r="G196" s="65">
        <v>3285.7</v>
      </c>
      <c r="H196" s="67">
        <v>10391.025390625</v>
      </c>
      <c r="I196" s="66">
        <v>23567.7</v>
      </c>
      <c r="J196" s="71">
        <f t="shared" ref="J196:J213" si="32">E196/I196</f>
        <v>0.246629921460304</v>
      </c>
      <c r="K196" s="71">
        <f t="shared" si="28"/>
        <v>0.440901122749568</v>
      </c>
      <c r="L196" s="71">
        <f t="shared" ref="L196:L213" si="33">(E196+H196)/I196</f>
        <v>0.687531044209872</v>
      </c>
      <c r="M196" s="72"/>
      <c r="N196" s="72">
        <f t="shared" si="29"/>
        <v>68.7984552962358</v>
      </c>
      <c r="O196" s="65"/>
      <c r="P196" s="72">
        <f t="shared" si="30"/>
        <v>68.7984552962358</v>
      </c>
    </row>
    <row r="197" s="25" customFormat="1" spans="1:16">
      <c r="A197" s="76">
        <v>320000</v>
      </c>
      <c r="B197" s="65" t="s">
        <v>185</v>
      </c>
      <c r="C197" s="65">
        <v>2014</v>
      </c>
      <c r="D197" s="65"/>
      <c r="E197" s="65">
        <v>10643.3</v>
      </c>
      <c r="F197" s="65"/>
      <c r="G197" s="65"/>
      <c r="H197" s="67">
        <v>32518.541015625</v>
      </c>
      <c r="I197" s="66">
        <v>65088.32</v>
      </c>
      <c r="J197" s="71">
        <f t="shared" si="32"/>
        <v>0.16352088976947</v>
      </c>
      <c r="K197" s="71">
        <f t="shared" si="28"/>
        <v>0.499606396595042</v>
      </c>
      <c r="L197" s="71">
        <f t="shared" si="33"/>
        <v>0.663127286364512</v>
      </c>
      <c r="M197" s="72"/>
      <c r="N197" s="72">
        <f t="shared" si="29"/>
        <v>62.8908002493847</v>
      </c>
      <c r="O197" s="65"/>
      <c r="P197" s="72">
        <f t="shared" si="30"/>
        <v>62.8908002493847</v>
      </c>
    </row>
    <row r="198" s="25" customFormat="1" spans="1:16">
      <c r="A198" s="76">
        <v>330000</v>
      </c>
      <c r="B198" s="65" t="s">
        <v>186</v>
      </c>
      <c r="C198" s="65">
        <v>2014</v>
      </c>
      <c r="D198" s="65">
        <f>E198+F198</f>
        <v>15704.3</v>
      </c>
      <c r="E198" s="65">
        <v>8939.3</v>
      </c>
      <c r="F198" s="65">
        <v>6765</v>
      </c>
      <c r="G198" s="65"/>
      <c r="H198" s="67">
        <v>15952.29296875</v>
      </c>
      <c r="I198" s="66">
        <v>40173.03</v>
      </c>
      <c r="J198" s="71">
        <f t="shared" si="32"/>
        <v>0.222519934393796</v>
      </c>
      <c r="K198" s="71">
        <f t="shared" si="28"/>
        <v>0.397089613821761</v>
      </c>
      <c r="L198" s="71">
        <f t="shared" si="33"/>
        <v>0.619609548215557</v>
      </c>
      <c r="M198" s="72"/>
      <c r="N198" s="72">
        <f t="shared" si="29"/>
        <v>73.2073144135412</v>
      </c>
      <c r="O198" s="65"/>
      <c r="P198" s="72">
        <f t="shared" si="30"/>
        <v>73.2073144135412</v>
      </c>
    </row>
    <row r="199" s="25" customFormat="1" spans="1:16">
      <c r="A199" s="76">
        <v>340000</v>
      </c>
      <c r="B199" s="65" t="s">
        <v>187</v>
      </c>
      <c r="C199" s="65">
        <v>2014</v>
      </c>
      <c r="D199" s="65"/>
      <c r="E199" s="65">
        <v>4724.7</v>
      </c>
      <c r="F199" s="65"/>
      <c r="G199" s="65"/>
      <c r="H199" s="67">
        <v>6204.32275390625</v>
      </c>
      <c r="I199" s="66">
        <v>20848.75</v>
      </c>
      <c r="J199" s="71">
        <f t="shared" si="32"/>
        <v>0.226617902751964</v>
      </c>
      <c r="K199" s="71">
        <f t="shared" si="28"/>
        <v>0.297587277602074</v>
      </c>
      <c r="L199" s="71">
        <f t="shared" si="33"/>
        <v>0.524205180354038</v>
      </c>
      <c r="M199" s="72"/>
      <c r="N199" s="72">
        <f t="shared" si="29"/>
        <v>83.2204774606808</v>
      </c>
      <c r="O199" s="65"/>
      <c r="P199" s="72">
        <f t="shared" si="30"/>
        <v>83.2204774606808</v>
      </c>
    </row>
    <row r="200" s="25" customFormat="1" spans="1:16">
      <c r="A200" s="76">
        <v>350000</v>
      </c>
      <c r="B200" s="65" t="s">
        <v>188</v>
      </c>
      <c r="C200" s="65">
        <v>2014</v>
      </c>
      <c r="D200" s="65">
        <f t="shared" si="31"/>
        <v>7092.49</v>
      </c>
      <c r="E200" s="65">
        <v>4852.3</v>
      </c>
      <c r="F200" s="65">
        <v>279.38</v>
      </c>
      <c r="G200" s="65">
        <v>1960.81</v>
      </c>
      <c r="H200" s="67">
        <v>6624.10107421875</v>
      </c>
      <c r="I200" s="66">
        <v>24055.76</v>
      </c>
      <c r="J200" s="71">
        <f t="shared" si="32"/>
        <v>0.20171052587821</v>
      </c>
      <c r="K200" s="71">
        <f t="shared" si="28"/>
        <v>0.27536444802487</v>
      </c>
      <c r="L200" s="71">
        <f t="shared" si="33"/>
        <v>0.47707497390308</v>
      </c>
      <c r="M200" s="72"/>
      <c r="N200" s="72">
        <f t="shared" si="29"/>
        <v>85.4568150621825</v>
      </c>
      <c r="O200" s="65"/>
      <c r="P200" s="72">
        <f t="shared" si="30"/>
        <v>85.4568150621825</v>
      </c>
    </row>
    <row r="201" s="25" customFormat="1" spans="1:16">
      <c r="A201" s="76">
        <v>360000</v>
      </c>
      <c r="B201" s="65" t="s">
        <v>189</v>
      </c>
      <c r="C201" s="65">
        <v>2014</v>
      </c>
      <c r="D201" s="65">
        <f t="shared" si="31"/>
        <v>5794.2</v>
      </c>
      <c r="E201" s="65">
        <v>3681.2</v>
      </c>
      <c r="F201" s="65">
        <v>1262.2</v>
      </c>
      <c r="G201" s="65">
        <v>850.8</v>
      </c>
      <c r="H201" s="67">
        <v>4291.685546875</v>
      </c>
      <c r="I201" s="66">
        <v>15714.63</v>
      </c>
      <c r="J201" s="71">
        <f t="shared" si="32"/>
        <v>0.234253049546824</v>
      </c>
      <c r="K201" s="71">
        <f t="shared" si="28"/>
        <v>0.273101278673122</v>
      </c>
      <c r="L201" s="71">
        <f t="shared" si="33"/>
        <v>0.507354328219945</v>
      </c>
      <c r="M201" s="72"/>
      <c r="N201" s="72">
        <f t="shared" si="29"/>
        <v>85.6845633199953</v>
      </c>
      <c r="O201" s="65"/>
      <c r="P201" s="72">
        <f t="shared" si="30"/>
        <v>85.6845633199953</v>
      </c>
    </row>
    <row r="202" s="25" customFormat="1" spans="1:16">
      <c r="A202" s="76">
        <v>370000</v>
      </c>
      <c r="B202" s="65" t="s">
        <v>190</v>
      </c>
      <c r="C202" s="65">
        <v>2014</v>
      </c>
      <c r="D202" s="65">
        <v>11710.6</v>
      </c>
      <c r="E202" s="65">
        <v>9252.8</v>
      </c>
      <c r="F202" s="78">
        <v>1089.1</v>
      </c>
      <c r="G202" s="78">
        <v>1368.7</v>
      </c>
      <c r="H202" s="67">
        <v>7887.65576171875</v>
      </c>
      <c r="I202" s="66">
        <v>59426.59</v>
      </c>
      <c r="J202" s="71">
        <f t="shared" si="32"/>
        <v>0.155701345138599</v>
      </c>
      <c r="K202" s="71">
        <f t="shared" si="28"/>
        <v>0.132729402136632</v>
      </c>
      <c r="L202" s="71">
        <f t="shared" si="33"/>
        <v>0.288430747275231</v>
      </c>
      <c r="M202" s="72"/>
      <c r="N202" s="72">
        <f t="shared" si="29"/>
        <v>99.8105279997547</v>
      </c>
      <c r="O202" s="65"/>
      <c r="P202" s="72">
        <f t="shared" si="30"/>
        <v>99.8105279997547</v>
      </c>
    </row>
    <row r="203" s="25" customFormat="1" spans="1:16">
      <c r="A203" s="76">
        <v>410000</v>
      </c>
      <c r="B203" s="65" t="s">
        <v>191</v>
      </c>
      <c r="C203" s="65">
        <v>2014</v>
      </c>
      <c r="D203" s="65">
        <f t="shared" ref="D203:D206" si="34">E203+F203+G203</f>
        <v>8403.5</v>
      </c>
      <c r="E203" s="65">
        <v>5339.8</v>
      </c>
      <c r="F203" s="65">
        <v>480.5</v>
      </c>
      <c r="G203" s="65">
        <v>2583.2</v>
      </c>
      <c r="H203" s="67">
        <v>6338.41015625</v>
      </c>
      <c r="I203" s="66">
        <v>34938.24</v>
      </c>
      <c r="J203" s="71">
        <f t="shared" si="32"/>
        <v>0.152835403271602</v>
      </c>
      <c r="K203" s="71">
        <f t="shared" si="28"/>
        <v>0.181417557273921</v>
      </c>
      <c r="L203" s="71">
        <f t="shared" si="33"/>
        <v>0.334252960545523</v>
      </c>
      <c r="M203" s="72"/>
      <c r="N203" s="72">
        <f t="shared" si="29"/>
        <v>94.9109200671557</v>
      </c>
      <c r="O203" s="65"/>
      <c r="P203" s="72">
        <f t="shared" si="30"/>
        <v>94.9109200671557</v>
      </c>
    </row>
    <row r="204" s="25" customFormat="1" spans="1:16">
      <c r="A204" s="76">
        <v>420000</v>
      </c>
      <c r="B204" s="65" t="s">
        <v>192</v>
      </c>
      <c r="C204" s="65">
        <v>2014</v>
      </c>
      <c r="D204" s="66"/>
      <c r="E204" s="65">
        <v>4437.5</v>
      </c>
      <c r="F204" s="65"/>
      <c r="G204" s="65"/>
      <c r="H204" s="67">
        <v>8340.24609375</v>
      </c>
      <c r="I204" s="66">
        <v>27379.22</v>
      </c>
      <c r="J204" s="71">
        <f t="shared" si="32"/>
        <v>0.16207547183594</v>
      </c>
      <c r="K204" s="71">
        <f t="shared" si="28"/>
        <v>0.304619565267016</v>
      </c>
      <c r="L204" s="71">
        <f t="shared" si="33"/>
        <v>0.466695037102956</v>
      </c>
      <c r="M204" s="72"/>
      <c r="N204" s="72">
        <f t="shared" si="29"/>
        <v>82.5128011823271</v>
      </c>
      <c r="O204" s="65"/>
      <c r="P204" s="72">
        <f t="shared" si="30"/>
        <v>82.5128011823271</v>
      </c>
    </row>
    <row r="205" s="25" customFormat="1" spans="1:16">
      <c r="A205" s="76">
        <v>430000</v>
      </c>
      <c r="B205" s="65" t="s">
        <v>193</v>
      </c>
      <c r="C205" s="65">
        <v>2014</v>
      </c>
      <c r="D205" s="65">
        <f t="shared" si="34"/>
        <v>12337.5</v>
      </c>
      <c r="E205" s="65">
        <v>6599.3</v>
      </c>
      <c r="F205" s="65">
        <v>631.2</v>
      </c>
      <c r="G205" s="65">
        <v>5107</v>
      </c>
      <c r="H205" s="67">
        <v>7504.30712890625</v>
      </c>
      <c r="I205" s="66">
        <v>27037.32</v>
      </c>
      <c r="J205" s="71">
        <f t="shared" si="32"/>
        <v>0.244081144137067</v>
      </c>
      <c r="K205" s="71">
        <f t="shared" si="28"/>
        <v>0.277553660233568</v>
      </c>
      <c r="L205" s="71">
        <f t="shared" si="33"/>
        <v>0.521634804370635</v>
      </c>
      <c r="M205" s="72"/>
      <c r="N205" s="72">
        <f t="shared" si="29"/>
        <v>85.2365092922548</v>
      </c>
      <c r="O205" s="65"/>
      <c r="P205" s="72">
        <f t="shared" si="30"/>
        <v>85.2365092922548</v>
      </c>
    </row>
    <row r="206" s="25" customFormat="1" spans="1:16">
      <c r="A206" s="76">
        <v>440000</v>
      </c>
      <c r="B206" s="65" t="s">
        <v>194</v>
      </c>
      <c r="C206" s="65">
        <v>2014</v>
      </c>
      <c r="D206" s="66">
        <f t="shared" si="34"/>
        <v>10881.6</v>
      </c>
      <c r="E206" s="65">
        <v>8808.6</v>
      </c>
      <c r="F206" s="65">
        <v>749</v>
      </c>
      <c r="G206" s="65">
        <v>1324</v>
      </c>
      <c r="H206" s="67">
        <v>14491.1630859375</v>
      </c>
      <c r="I206" s="66">
        <v>67809.85</v>
      </c>
      <c r="J206" s="71">
        <f t="shared" si="32"/>
        <v>0.12990148186436</v>
      </c>
      <c r="K206" s="71">
        <f t="shared" si="28"/>
        <v>0.213702922008196</v>
      </c>
      <c r="L206" s="71">
        <f t="shared" si="33"/>
        <v>0.343604403872557</v>
      </c>
      <c r="M206" s="72"/>
      <c r="N206" s="72">
        <f t="shared" si="29"/>
        <v>91.6619649832578</v>
      </c>
      <c r="O206" s="65"/>
      <c r="P206" s="72">
        <f t="shared" si="30"/>
        <v>91.6619649832578</v>
      </c>
    </row>
    <row r="207" s="25" customFormat="1" spans="1:16">
      <c r="A207" s="76">
        <v>450000</v>
      </c>
      <c r="B207" s="65" t="s">
        <v>195</v>
      </c>
      <c r="C207" s="65">
        <v>2014</v>
      </c>
      <c r="D207" s="65">
        <v>6393.19</v>
      </c>
      <c r="E207" s="65">
        <v>4286.79</v>
      </c>
      <c r="F207" s="65"/>
      <c r="G207" s="65"/>
      <c r="H207" s="67">
        <v>6047.8486328125</v>
      </c>
      <c r="I207" s="66">
        <v>15672.89</v>
      </c>
      <c r="J207" s="71">
        <f t="shared" si="32"/>
        <v>0.273516243653851</v>
      </c>
      <c r="K207" s="71">
        <f t="shared" si="28"/>
        <v>0.385879606939913</v>
      </c>
      <c r="L207" s="71">
        <f t="shared" si="33"/>
        <v>0.659395850593764</v>
      </c>
      <c r="M207" s="72"/>
      <c r="N207" s="72">
        <f t="shared" si="29"/>
        <v>74.3354047773661</v>
      </c>
      <c r="O207" s="65"/>
      <c r="P207" s="72">
        <f t="shared" si="30"/>
        <v>74.3354047773661</v>
      </c>
    </row>
    <row r="208" s="25" customFormat="1" spans="1:16">
      <c r="A208" s="76">
        <v>460000</v>
      </c>
      <c r="B208" s="65" t="s">
        <v>196</v>
      </c>
      <c r="C208" s="65">
        <v>2014</v>
      </c>
      <c r="D208" s="65">
        <f>E208+F208+G208</f>
        <v>1719</v>
      </c>
      <c r="E208" s="65">
        <v>1448.9</v>
      </c>
      <c r="F208" s="65">
        <v>120.4</v>
      </c>
      <c r="G208" s="65">
        <v>149.7</v>
      </c>
      <c r="H208" s="67">
        <v>1177.96533203125</v>
      </c>
      <c r="I208" s="66">
        <v>3500.72</v>
      </c>
      <c r="J208" s="71">
        <f t="shared" si="32"/>
        <v>0.413886286249686</v>
      </c>
      <c r="K208" s="71">
        <f t="shared" si="28"/>
        <v>0.336492302163912</v>
      </c>
      <c r="L208" s="71">
        <f t="shared" si="33"/>
        <v>0.750378588413598</v>
      </c>
      <c r="M208" s="72"/>
      <c r="N208" s="72">
        <f t="shared" si="29"/>
        <v>79.3053698452118</v>
      </c>
      <c r="O208" s="65"/>
      <c r="P208" s="72">
        <f t="shared" si="30"/>
        <v>79.3053698452118</v>
      </c>
    </row>
    <row r="209" s="25" customFormat="1" spans="1:16">
      <c r="A209" s="76">
        <v>500000</v>
      </c>
      <c r="B209" s="65" t="s">
        <v>197</v>
      </c>
      <c r="C209" s="65">
        <v>2014</v>
      </c>
      <c r="D209" s="65">
        <v>5909.5</v>
      </c>
      <c r="E209" s="65">
        <v>3250.4</v>
      </c>
      <c r="F209" s="65"/>
      <c r="G209" s="65"/>
      <c r="H209" s="67">
        <v>10855.4072265625</v>
      </c>
      <c r="I209" s="66">
        <v>14262.6</v>
      </c>
      <c r="J209" s="71">
        <f t="shared" si="32"/>
        <v>0.227896736920337</v>
      </c>
      <c r="K209" s="71">
        <f t="shared" si="28"/>
        <v>0.761109981809943</v>
      </c>
      <c r="L209" s="71">
        <f t="shared" si="33"/>
        <v>0.989006718730281</v>
      </c>
      <c r="M209" s="72"/>
      <c r="N209" s="72">
        <f t="shared" si="29"/>
        <v>36.5750559598519</v>
      </c>
      <c r="O209" s="65"/>
      <c r="P209" s="72">
        <f t="shared" si="30"/>
        <v>36.5750559598519</v>
      </c>
    </row>
    <row r="210" s="25" customFormat="1" spans="1:16">
      <c r="A210" s="76">
        <v>510000</v>
      </c>
      <c r="B210" s="65" t="s">
        <v>198</v>
      </c>
      <c r="C210" s="65">
        <v>2014</v>
      </c>
      <c r="D210" s="65">
        <f>E210+F210+G210</f>
        <v>13024</v>
      </c>
      <c r="E210" s="65">
        <v>7485</v>
      </c>
      <c r="F210" s="65">
        <v>3815</v>
      </c>
      <c r="G210" s="65">
        <v>1724</v>
      </c>
      <c r="H210" s="67">
        <v>13833.236328125</v>
      </c>
      <c r="I210" s="66">
        <v>28536.66</v>
      </c>
      <c r="J210" s="71">
        <f t="shared" si="32"/>
        <v>0.262294185794694</v>
      </c>
      <c r="K210" s="71">
        <f t="shared" si="28"/>
        <v>0.484753167614045</v>
      </c>
      <c r="L210" s="71">
        <f t="shared" si="33"/>
        <v>0.747047353408738</v>
      </c>
      <c r="M210" s="72"/>
      <c r="N210" s="72">
        <f t="shared" si="29"/>
        <v>64.3855169486475</v>
      </c>
      <c r="O210" s="65"/>
      <c r="P210" s="72">
        <f t="shared" si="30"/>
        <v>64.3855169486475</v>
      </c>
    </row>
    <row r="211" s="25" customFormat="1" spans="1:16">
      <c r="A211" s="76">
        <v>520000</v>
      </c>
      <c r="B211" s="65" t="s">
        <v>199</v>
      </c>
      <c r="C211" s="65">
        <v>2014</v>
      </c>
      <c r="D211" s="65"/>
      <c r="E211" s="65">
        <v>8774.28</v>
      </c>
      <c r="F211" s="65"/>
      <c r="G211" s="65"/>
      <c r="H211" s="67">
        <v>5001.2890625</v>
      </c>
      <c r="I211" s="66">
        <v>9266.39</v>
      </c>
      <c r="J211" s="71">
        <f t="shared" si="32"/>
        <v>0.946893018748402</v>
      </c>
      <c r="K211" s="71">
        <f t="shared" si="28"/>
        <v>0.539723566836708</v>
      </c>
      <c r="L211" s="71">
        <f t="shared" si="33"/>
        <v>1.48661658558511</v>
      </c>
      <c r="M211" s="72"/>
      <c r="N211" s="72">
        <f t="shared" si="29"/>
        <v>58.8537114544767</v>
      </c>
      <c r="O211" s="65"/>
      <c r="P211" s="72">
        <f t="shared" si="30"/>
        <v>58.8537114544767</v>
      </c>
    </row>
    <row r="212" s="25" customFormat="1" spans="1:16">
      <c r="A212" s="76">
        <v>530000</v>
      </c>
      <c r="B212" s="65" t="s">
        <v>200</v>
      </c>
      <c r="C212" s="65">
        <v>2014</v>
      </c>
      <c r="D212" s="65">
        <f>E212+F212</f>
        <v>9229.4</v>
      </c>
      <c r="E212" s="65">
        <v>6419.1</v>
      </c>
      <c r="F212" s="65">
        <v>2810.3</v>
      </c>
      <c r="G212" s="65"/>
      <c r="H212" s="67">
        <v>6034.60302734375</v>
      </c>
      <c r="I212" s="66">
        <v>12814.59</v>
      </c>
      <c r="J212" s="71">
        <f t="shared" si="32"/>
        <v>0.500921215583175</v>
      </c>
      <c r="K212" s="71">
        <f t="shared" si="28"/>
        <v>0.470916590179143</v>
      </c>
      <c r="L212" s="71">
        <f t="shared" si="33"/>
        <v>0.971837805762319</v>
      </c>
      <c r="M212" s="72"/>
      <c r="N212" s="72">
        <f t="shared" si="29"/>
        <v>65.7779255204839</v>
      </c>
      <c r="O212" s="65"/>
      <c r="P212" s="72">
        <f t="shared" si="30"/>
        <v>65.7779255204839</v>
      </c>
    </row>
    <row r="213" s="25" customFormat="1" spans="1:16">
      <c r="A213" s="76">
        <v>540000</v>
      </c>
      <c r="B213" s="65" t="s">
        <v>201</v>
      </c>
      <c r="C213" s="65">
        <v>2014</v>
      </c>
      <c r="D213" s="65"/>
      <c r="E213" s="65">
        <v>87.9</v>
      </c>
      <c r="F213" s="65"/>
      <c r="G213" s="65"/>
      <c r="H213" s="67">
        <v>83.3864974975586</v>
      </c>
      <c r="I213" s="66">
        <v>920.83</v>
      </c>
      <c r="J213" s="71">
        <f t="shared" si="32"/>
        <v>0.095457359121662</v>
      </c>
      <c r="K213" s="71">
        <f t="shared" si="28"/>
        <v>0.0905558001993404</v>
      </c>
      <c r="L213" s="71">
        <f t="shared" si="33"/>
        <v>0.186013159321002</v>
      </c>
      <c r="M213" s="72"/>
      <c r="N213" s="72">
        <f t="shared" si="29"/>
        <v>104.054560537352</v>
      </c>
      <c r="O213" s="65"/>
      <c r="P213" s="72">
        <f t="shared" si="30"/>
        <v>104.054560537352</v>
      </c>
    </row>
    <row r="214" s="25" customFormat="1" spans="1:16">
      <c r="A214" s="76">
        <v>610000</v>
      </c>
      <c r="B214" s="65" t="s">
        <v>202</v>
      </c>
      <c r="C214" s="65">
        <v>2014</v>
      </c>
      <c r="D214" s="65"/>
      <c r="E214" s="65"/>
      <c r="F214" s="65"/>
      <c r="G214" s="65"/>
      <c r="H214" s="67">
        <v>6560.1552734375</v>
      </c>
      <c r="I214" s="66">
        <v>17689.94</v>
      </c>
      <c r="J214" s="71"/>
      <c r="K214" s="71">
        <f t="shared" si="28"/>
        <v>0.370841013222063</v>
      </c>
      <c r="L214" s="71"/>
      <c r="M214" s="72"/>
      <c r="N214" s="72">
        <f t="shared" si="29"/>
        <v>75.8487751827007</v>
      </c>
      <c r="O214" s="65"/>
      <c r="P214" s="72">
        <f t="shared" si="30"/>
        <v>75.8487751827007</v>
      </c>
    </row>
    <row r="215" s="25" customFormat="1" spans="1:16">
      <c r="A215" s="76">
        <v>620000</v>
      </c>
      <c r="B215" s="65" t="s">
        <v>203</v>
      </c>
      <c r="C215" s="65">
        <v>2014</v>
      </c>
      <c r="D215" s="65">
        <v>4379</v>
      </c>
      <c r="E215" s="65">
        <v>1550.5</v>
      </c>
      <c r="F215" s="65">
        <v>447.5</v>
      </c>
      <c r="G215" s="65">
        <v>2381</v>
      </c>
      <c r="H215" s="67">
        <v>3758.02807617188</v>
      </c>
      <c r="I215" s="66">
        <v>6836.82</v>
      </c>
      <c r="J215" s="71">
        <f t="shared" ref="J215:J219" si="35">E215/I215</f>
        <v>0.22678672248209</v>
      </c>
      <c r="K215" s="71">
        <f t="shared" si="28"/>
        <v>0.549674859974649</v>
      </c>
      <c r="L215" s="71">
        <f t="shared" ref="L215:L219" si="36">(E215+H215)/I215</f>
        <v>0.776461582456739</v>
      </c>
      <c r="M215" s="72"/>
      <c r="N215" s="72">
        <f t="shared" si="29"/>
        <v>57.8522885280834</v>
      </c>
      <c r="O215" s="65"/>
      <c r="P215" s="72">
        <f t="shared" si="30"/>
        <v>57.8522885280834</v>
      </c>
    </row>
    <row r="216" s="25" customFormat="1" spans="1:16">
      <c r="A216" s="76">
        <v>630000</v>
      </c>
      <c r="B216" s="65" t="s">
        <v>204</v>
      </c>
      <c r="C216" s="65">
        <v>2014</v>
      </c>
      <c r="D216" s="65"/>
      <c r="E216" s="65"/>
      <c r="F216" s="65"/>
      <c r="G216" s="65"/>
      <c r="H216" s="67">
        <v>777.769592285156</v>
      </c>
      <c r="I216" s="66">
        <v>2303.32</v>
      </c>
      <c r="J216" s="71"/>
      <c r="K216" s="71">
        <f t="shared" si="28"/>
        <v>0.337673268275861</v>
      </c>
      <c r="L216" s="71"/>
      <c r="M216" s="72"/>
      <c r="N216" s="72">
        <f t="shared" si="29"/>
        <v>79.1865263418193</v>
      </c>
      <c r="O216" s="65"/>
      <c r="P216" s="72">
        <f t="shared" si="30"/>
        <v>79.1865263418193</v>
      </c>
    </row>
    <row r="217" s="25" customFormat="1" spans="1:16">
      <c r="A217" s="76">
        <v>640000</v>
      </c>
      <c r="B217" s="65" t="s">
        <v>205</v>
      </c>
      <c r="C217" s="65">
        <v>2014</v>
      </c>
      <c r="D217" s="65">
        <v>1319.96</v>
      </c>
      <c r="E217" s="65">
        <v>978.48</v>
      </c>
      <c r="F217" s="65"/>
      <c r="G217" s="65"/>
      <c r="H217" s="67">
        <v>342.966339111328</v>
      </c>
      <c r="I217" s="66">
        <v>2752.1</v>
      </c>
      <c r="J217" s="71">
        <f t="shared" si="35"/>
        <v>0.355539406271574</v>
      </c>
      <c r="K217" s="71">
        <f t="shared" si="28"/>
        <v>0.124619868141175</v>
      </c>
      <c r="L217" s="71">
        <f t="shared" si="36"/>
        <v>0.48015927441275</v>
      </c>
      <c r="M217" s="72"/>
      <c r="N217" s="72">
        <f t="shared" si="29"/>
        <v>100.626610206644</v>
      </c>
      <c r="O217" s="65"/>
      <c r="P217" s="72">
        <f t="shared" si="30"/>
        <v>100.626610206644</v>
      </c>
    </row>
    <row r="218" s="25" customFormat="1" spans="1:16">
      <c r="A218" s="76">
        <v>650000</v>
      </c>
      <c r="B218" s="65" t="s">
        <v>206</v>
      </c>
      <c r="C218" s="65">
        <v>2014</v>
      </c>
      <c r="D218" s="65">
        <v>3952.7</v>
      </c>
      <c r="E218" s="65">
        <v>2658.7</v>
      </c>
      <c r="F218" s="65"/>
      <c r="G218" s="65"/>
      <c r="H218" s="67">
        <v>2872.52587890625</v>
      </c>
      <c r="I218" s="66">
        <v>9273.46</v>
      </c>
      <c r="J218" s="71">
        <f t="shared" si="35"/>
        <v>0.286699894106407</v>
      </c>
      <c r="K218" s="71">
        <f t="shared" si="28"/>
        <v>0.309757725693134</v>
      </c>
      <c r="L218" s="71">
        <f t="shared" si="36"/>
        <v>0.596457619799541</v>
      </c>
      <c r="M218" s="72"/>
      <c r="N218" s="72">
        <f t="shared" si="29"/>
        <v>81.9957355528781</v>
      </c>
      <c r="O218" s="65"/>
      <c r="P218" s="72">
        <f t="shared" si="30"/>
        <v>81.9957355528781</v>
      </c>
    </row>
    <row r="219" s="25" customFormat="1" spans="1:16">
      <c r="A219" s="76">
        <v>110000</v>
      </c>
      <c r="B219" s="65" t="s">
        <v>176</v>
      </c>
      <c r="C219" s="65">
        <v>2015</v>
      </c>
      <c r="D219" s="65"/>
      <c r="E219" s="65">
        <v>5729.09</v>
      </c>
      <c r="F219" s="65"/>
      <c r="G219" s="65"/>
      <c r="H219" s="67">
        <v>25196.02734375</v>
      </c>
      <c r="I219" s="66">
        <v>23014.59</v>
      </c>
      <c r="J219" s="71">
        <f t="shared" si="35"/>
        <v>0.248932959483528</v>
      </c>
      <c r="K219" s="71">
        <f t="shared" si="28"/>
        <v>1.09478497525917</v>
      </c>
      <c r="L219" s="71">
        <f t="shared" si="36"/>
        <v>1.3437179347427</v>
      </c>
      <c r="M219" s="72"/>
      <c r="N219" s="72">
        <f t="shared" si="29"/>
        <v>2.99652663986053</v>
      </c>
      <c r="O219" s="72"/>
      <c r="P219" s="72">
        <f t="shared" si="30"/>
        <v>2.99652663986053</v>
      </c>
    </row>
    <row r="220" s="25" customFormat="1" spans="1:16">
      <c r="A220" s="76">
        <v>120000</v>
      </c>
      <c r="B220" s="65" t="s">
        <v>177</v>
      </c>
      <c r="C220" s="65">
        <v>2015</v>
      </c>
      <c r="D220" s="66"/>
      <c r="E220" s="66"/>
      <c r="F220" s="66"/>
      <c r="G220" s="66"/>
      <c r="H220" s="67">
        <v>19946.98046875</v>
      </c>
      <c r="I220" s="66">
        <v>16538.19</v>
      </c>
      <c r="J220" s="71"/>
      <c r="K220" s="71">
        <f t="shared" si="28"/>
        <v>1.20611629620593</v>
      </c>
      <c r="L220" s="71"/>
      <c r="M220" s="72"/>
      <c r="N220" s="72">
        <f t="shared" si="29"/>
        <v>-8.20701602301805</v>
      </c>
      <c r="O220" s="72"/>
      <c r="P220" s="72">
        <f t="shared" si="30"/>
        <v>-8.20701602301805</v>
      </c>
    </row>
    <row r="221" s="25" customFormat="1" spans="1:16">
      <c r="A221" s="76">
        <v>130000</v>
      </c>
      <c r="B221" s="65" t="s">
        <v>178</v>
      </c>
      <c r="C221" s="65">
        <v>2015</v>
      </c>
      <c r="D221" s="65"/>
      <c r="E221" s="79"/>
      <c r="F221" s="65"/>
      <c r="G221" s="65"/>
      <c r="H221" s="67">
        <v>6426.83935546875</v>
      </c>
      <c r="I221" s="66">
        <v>29806.11</v>
      </c>
      <c r="J221" s="71"/>
      <c r="K221" s="71">
        <f t="shared" si="28"/>
        <v>0.215621540532084</v>
      </c>
      <c r="L221" s="71"/>
      <c r="M221" s="72"/>
      <c r="N221" s="72">
        <f t="shared" si="29"/>
        <v>91.4688897165371</v>
      </c>
      <c r="O221" s="72"/>
      <c r="P221" s="72">
        <f t="shared" si="30"/>
        <v>91.4688897165371</v>
      </c>
    </row>
    <row r="222" s="25" customFormat="1" spans="1:16">
      <c r="A222" s="76">
        <v>140000</v>
      </c>
      <c r="B222" s="65" t="s">
        <v>179</v>
      </c>
      <c r="C222" s="65">
        <v>2015</v>
      </c>
      <c r="D222" s="66"/>
      <c r="E222" s="65">
        <v>2025.21</v>
      </c>
      <c r="F222" s="65"/>
      <c r="G222" s="65"/>
      <c r="H222" s="67">
        <v>1923.31640625</v>
      </c>
      <c r="I222" s="66">
        <v>12766.49</v>
      </c>
      <c r="J222" s="71">
        <f t="shared" ref="J222:J225" si="37">E222/I222</f>
        <v>0.15863483228358</v>
      </c>
      <c r="K222" s="71">
        <f t="shared" si="28"/>
        <v>0.150653500394392</v>
      </c>
      <c r="L222" s="71">
        <f t="shared" ref="L222:L225" si="38">(E222+H222)/I222</f>
        <v>0.309288332677972</v>
      </c>
      <c r="M222" s="72"/>
      <c r="N222" s="72">
        <f t="shared" si="29"/>
        <v>98.0067822270761</v>
      </c>
      <c r="O222" s="72"/>
      <c r="P222" s="72">
        <f t="shared" si="30"/>
        <v>98.0067822270761</v>
      </c>
    </row>
    <row r="223" s="25" customFormat="1" spans="1:16">
      <c r="A223" s="76">
        <v>150000</v>
      </c>
      <c r="B223" s="65" t="s">
        <v>180</v>
      </c>
      <c r="C223" s="65">
        <v>2015</v>
      </c>
      <c r="D223" s="65">
        <v>6733.87</v>
      </c>
      <c r="E223" s="65">
        <v>5455.21</v>
      </c>
      <c r="F223" s="65"/>
      <c r="G223" s="65"/>
      <c r="H223" s="67">
        <v>2224.60888671875</v>
      </c>
      <c r="I223" s="66">
        <v>17831.51</v>
      </c>
      <c r="J223" s="71">
        <f t="shared" si="37"/>
        <v>0.305930905458932</v>
      </c>
      <c r="K223" s="71">
        <f t="shared" si="28"/>
        <v>0.124757179101419</v>
      </c>
      <c r="L223" s="71">
        <f t="shared" si="38"/>
        <v>0.430688084560351</v>
      </c>
      <c r="M223" s="72"/>
      <c r="N223" s="72">
        <f t="shared" si="29"/>
        <v>100.612792269445</v>
      </c>
      <c r="O223" s="72"/>
      <c r="P223" s="72">
        <f t="shared" si="30"/>
        <v>100.612792269445</v>
      </c>
    </row>
    <row r="224" s="25" customFormat="1" spans="1:16">
      <c r="A224" s="76">
        <v>210000</v>
      </c>
      <c r="B224" s="65" t="s">
        <v>181</v>
      </c>
      <c r="C224" s="65">
        <v>2015</v>
      </c>
      <c r="D224" s="66"/>
      <c r="E224" s="65">
        <v>8718.5</v>
      </c>
      <c r="F224" s="65"/>
      <c r="G224" s="65"/>
      <c r="H224" s="67">
        <v>5318.265625</v>
      </c>
      <c r="I224" s="66">
        <v>28669.02</v>
      </c>
      <c r="J224" s="71">
        <f t="shared" si="37"/>
        <v>0.304108755723077</v>
      </c>
      <c r="K224" s="71">
        <f t="shared" si="28"/>
        <v>0.185505665174464</v>
      </c>
      <c r="L224" s="71">
        <f t="shared" si="38"/>
        <v>0.48961442089754</v>
      </c>
      <c r="M224" s="72"/>
      <c r="N224" s="72">
        <f t="shared" si="29"/>
        <v>94.4995237872528</v>
      </c>
      <c r="O224" s="72"/>
      <c r="P224" s="72">
        <f t="shared" si="30"/>
        <v>94.4995237872528</v>
      </c>
    </row>
    <row r="225" s="25" customFormat="1" spans="1:16">
      <c r="A225" s="76">
        <v>220000</v>
      </c>
      <c r="B225" s="65" t="s">
        <v>182</v>
      </c>
      <c r="C225" s="65">
        <v>2015</v>
      </c>
      <c r="D225" s="65"/>
      <c r="E225" s="65">
        <v>2755.93</v>
      </c>
      <c r="F225" s="65"/>
      <c r="G225" s="65"/>
      <c r="H225" s="67">
        <v>2615.34936523438</v>
      </c>
      <c r="I225" s="66">
        <v>14063.13</v>
      </c>
      <c r="J225" s="71">
        <f t="shared" si="37"/>
        <v>0.19596846505721</v>
      </c>
      <c r="K225" s="71">
        <f t="shared" si="28"/>
        <v>0.18597206775692</v>
      </c>
      <c r="L225" s="71">
        <f t="shared" si="38"/>
        <v>0.38194053281413</v>
      </c>
      <c r="M225" s="72"/>
      <c r="N225" s="72">
        <f t="shared" si="29"/>
        <v>94.452588556572</v>
      </c>
      <c r="O225" s="72"/>
      <c r="P225" s="72">
        <f t="shared" si="30"/>
        <v>94.452588556572</v>
      </c>
    </row>
    <row r="226" s="25" customFormat="1" spans="1:16">
      <c r="A226" s="76">
        <v>230000</v>
      </c>
      <c r="B226" s="65" t="s">
        <v>183</v>
      </c>
      <c r="C226" s="65">
        <v>2015</v>
      </c>
      <c r="D226" s="65"/>
      <c r="E226" s="66"/>
      <c r="F226" s="65"/>
      <c r="G226" s="65"/>
      <c r="H226" s="67">
        <v>2002.19384765625</v>
      </c>
      <c r="I226" s="66">
        <v>15083.67</v>
      </c>
      <c r="J226" s="71"/>
      <c r="K226" s="71">
        <f t="shared" si="28"/>
        <v>0.13273917074931</v>
      </c>
      <c r="L226" s="71"/>
      <c r="M226" s="72"/>
      <c r="N226" s="72">
        <f t="shared" si="29"/>
        <v>99.809544960409</v>
      </c>
      <c r="O226" s="72"/>
      <c r="P226" s="72">
        <f t="shared" si="30"/>
        <v>99.809544960409</v>
      </c>
    </row>
    <row r="227" s="25" customFormat="1" spans="1:16">
      <c r="A227" s="76">
        <v>310000</v>
      </c>
      <c r="B227" s="65" t="s">
        <v>184</v>
      </c>
      <c r="C227" s="65">
        <v>2015</v>
      </c>
      <c r="D227" s="65">
        <f t="shared" ref="D227:D232" si="39">E227+F227+G227</f>
        <v>7449</v>
      </c>
      <c r="E227" s="65">
        <v>4880</v>
      </c>
      <c r="F227" s="65">
        <v>179</v>
      </c>
      <c r="G227" s="65">
        <v>2390</v>
      </c>
      <c r="H227" s="67">
        <v>11062.068359375</v>
      </c>
      <c r="I227" s="66">
        <v>25123.45</v>
      </c>
      <c r="J227" s="71">
        <f t="shared" ref="J227:J232" si="40">E227/I227</f>
        <v>0.19424083873831</v>
      </c>
      <c r="K227" s="71">
        <f t="shared" si="28"/>
        <v>0.440308491046214</v>
      </c>
      <c r="L227" s="71">
        <f t="shared" ref="L227:L232" si="41">(E227+H227)/I227</f>
        <v>0.634549329784524</v>
      </c>
      <c r="M227" s="72"/>
      <c r="N227" s="72">
        <f t="shared" si="29"/>
        <v>68.8580932715643</v>
      </c>
      <c r="O227" s="72"/>
      <c r="P227" s="72">
        <f t="shared" si="30"/>
        <v>68.8580932715643</v>
      </c>
    </row>
    <row r="228" s="25" customFormat="1" spans="1:16">
      <c r="A228" s="76">
        <v>320000</v>
      </c>
      <c r="B228" s="65" t="s">
        <v>185</v>
      </c>
      <c r="C228" s="65">
        <v>2015</v>
      </c>
      <c r="D228" s="65">
        <f t="shared" si="39"/>
        <v>18125.68</v>
      </c>
      <c r="E228" s="65">
        <v>10556.26</v>
      </c>
      <c r="F228" s="65">
        <v>568.77</v>
      </c>
      <c r="G228" s="65">
        <v>7000.65</v>
      </c>
      <c r="H228" s="67">
        <v>38110.1328125</v>
      </c>
      <c r="I228" s="66">
        <v>70116.38</v>
      </c>
      <c r="J228" s="71">
        <f t="shared" si="40"/>
        <v>0.150553408490284</v>
      </c>
      <c r="K228" s="71">
        <f t="shared" si="28"/>
        <v>0.543526816594068</v>
      </c>
      <c r="L228" s="71">
        <f t="shared" si="41"/>
        <v>0.694080225084353</v>
      </c>
      <c r="M228" s="72"/>
      <c r="N228" s="72">
        <f t="shared" si="29"/>
        <v>58.470981145056</v>
      </c>
      <c r="O228" s="72"/>
      <c r="P228" s="72">
        <f t="shared" si="30"/>
        <v>58.470981145056</v>
      </c>
    </row>
    <row r="229" s="25" customFormat="1" spans="1:16">
      <c r="A229" s="76">
        <v>330000</v>
      </c>
      <c r="B229" s="65" t="s">
        <v>186</v>
      </c>
      <c r="C229" s="65">
        <v>2015</v>
      </c>
      <c r="D229" s="65"/>
      <c r="E229" s="65"/>
      <c r="F229" s="65"/>
      <c r="G229" s="65"/>
      <c r="H229" s="67">
        <v>18029.37109375</v>
      </c>
      <c r="I229" s="66">
        <v>42886.49</v>
      </c>
      <c r="J229" s="71"/>
      <c r="K229" s="71">
        <f t="shared" si="28"/>
        <v>0.420397451359391</v>
      </c>
      <c r="L229" s="71"/>
      <c r="M229" s="72"/>
      <c r="N229" s="72">
        <f t="shared" si="29"/>
        <v>70.8617898117343</v>
      </c>
      <c r="O229" s="72"/>
      <c r="P229" s="72">
        <f t="shared" si="30"/>
        <v>70.8617898117343</v>
      </c>
    </row>
    <row r="230" s="25" customFormat="1" spans="1:16">
      <c r="A230" s="76">
        <v>340000</v>
      </c>
      <c r="B230" s="65" t="s">
        <v>187</v>
      </c>
      <c r="C230" s="65">
        <v>2015</v>
      </c>
      <c r="D230" s="65"/>
      <c r="E230" s="65">
        <v>5107.2</v>
      </c>
      <c r="F230" s="65"/>
      <c r="G230" s="65"/>
      <c r="H230" s="67">
        <v>7010.513671875</v>
      </c>
      <c r="I230" s="66">
        <v>22005.63</v>
      </c>
      <c r="J230" s="71">
        <f t="shared" si="40"/>
        <v>0.232086061612415</v>
      </c>
      <c r="K230" s="71">
        <f t="shared" si="28"/>
        <v>0.31857818530417</v>
      </c>
      <c r="L230" s="71">
        <f t="shared" si="41"/>
        <v>0.550664246916585</v>
      </c>
      <c r="M230" s="72"/>
      <c r="N230" s="72">
        <f t="shared" si="29"/>
        <v>81.1081111654364</v>
      </c>
      <c r="O230" s="72"/>
      <c r="P230" s="72">
        <f t="shared" si="30"/>
        <v>81.1081111654364</v>
      </c>
    </row>
    <row r="231" s="25" customFormat="1" spans="1:16">
      <c r="A231" s="76">
        <v>350000</v>
      </c>
      <c r="B231" s="65" t="s">
        <v>188</v>
      </c>
      <c r="C231" s="65">
        <v>2015</v>
      </c>
      <c r="D231" s="65"/>
      <c r="E231" s="65">
        <v>4592.65</v>
      </c>
      <c r="F231" s="65"/>
      <c r="G231" s="65"/>
      <c r="H231" s="67">
        <v>7942.95458984375</v>
      </c>
      <c r="I231" s="66">
        <v>25979.82</v>
      </c>
      <c r="J231" s="71">
        <f t="shared" si="40"/>
        <v>0.176777591222726</v>
      </c>
      <c r="K231" s="71">
        <f t="shared" si="28"/>
        <v>0.30573555127956</v>
      </c>
      <c r="L231" s="71">
        <f t="shared" si="41"/>
        <v>0.482513142502286</v>
      </c>
      <c r="M231" s="72"/>
      <c r="N231" s="72">
        <f t="shared" si="29"/>
        <v>82.4004967849986</v>
      </c>
      <c r="O231" s="72"/>
      <c r="P231" s="72">
        <f t="shared" si="30"/>
        <v>82.4004967849986</v>
      </c>
    </row>
    <row r="232" s="25" customFormat="1" spans="1:16">
      <c r="A232" s="76">
        <v>360000</v>
      </c>
      <c r="B232" s="65" t="s">
        <v>189</v>
      </c>
      <c r="C232" s="65">
        <v>2015</v>
      </c>
      <c r="D232" s="65">
        <f t="shared" si="39"/>
        <v>5665.98</v>
      </c>
      <c r="E232" s="65">
        <v>3735.86</v>
      </c>
      <c r="F232" s="65">
        <v>1180.53</v>
      </c>
      <c r="G232" s="65">
        <v>749.59</v>
      </c>
      <c r="H232" s="67">
        <v>5508.05908203125</v>
      </c>
      <c r="I232" s="66">
        <v>16723.78</v>
      </c>
      <c r="J232" s="71">
        <f t="shared" si="40"/>
        <v>0.22338610051077</v>
      </c>
      <c r="K232" s="71">
        <f t="shared" si="28"/>
        <v>0.329354911511109</v>
      </c>
      <c r="L232" s="71">
        <f t="shared" si="41"/>
        <v>0.552741012021879</v>
      </c>
      <c r="M232" s="72"/>
      <c r="N232" s="72">
        <f t="shared" si="29"/>
        <v>80.0236228938624</v>
      </c>
      <c r="O232" s="72"/>
      <c r="P232" s="72">
        <f t="shared" si="30"/>
        <v>80.0236228938624</v>
      </c>
    </row>
    <row r="233" s="25" customFormat="1" spans="1:16">
      <c r="A233" s="76">
        <v>370000</v>
      </c>
      <c r="B233" s="65" t="s">
        <v>190</v>
      </c>
      <c r="C233" s="65">
        <v>2015</v>
      </c>
      <c r="D233" s="65"/>
      <c r="E233" s="65"/>
      <c r="F233" s="65"/>
      <c r="G233" s="65"/>
      <c r="H233" s="67">
        <v>9743.5712890625</v>
      </c>
      <c r="I233" s="66">
        <v>63002.33</v>
      </c>
      <c r="J233" s="71"/>
      <c r="K233" s="71">
        <f t="shared" si="28"/>
        <v>0.154654141982725</v>
      </c>
      <c r="L233" s="71"/>
      <c r="M233" s="72"/>
      <c r="N233" s="72">
        <f t="shared" si="29"/>
        <v>97.6041878957359</v>
      </c>
      <c r="O233" s="72"/>
      <c r="P233" s="72">
        <f t="shared" si="30"/>
        <v>97.6041878957359</v>
      </c>
    </row>
    <row r="234" s="25" customFormat="1" spans="1:16">
      <c r="A234" s="76">
        <v>410000</v>
      </c>
      <c r="B234" s="65" t="s">
        <v>191</v>
      </c>
      <c r="C234" s="65">
        <v>2015</v>
      </c>
      <c r="D234" s="65"/>
      <c r="E234" s="65">
        <v>5464.9</v>
      </c>
      <c r="F234" s="65"/>
      <c r="G234" s="65"/>
      <c r="H234" s="67">
        <v>8496.3486328125</v>
      </c>
      <c r="I234" s="66">
        <v>37002.16</v>
      </c>
      <c r="J234" s="71">
        <f t="shared" ref="J234:J238" si="42">E234/I234</f>
        <v>0.147691378016851</v>
      </c>
      <c r="K234" s="71">
        <f t="shared" si="28"/>
        <v>0.229617639424631</v>
      </c>
      <c r="L234" s="71">
        <f t="shared" ref="L234:L238" si="43">(E234+H234)/I234</f>
        <v>0.377309017441482</v>
      </c>
      <c r="M234" s="72"/>
      <c r="N234" s="72">
        <f t="shared" si="29"/>
        <v>90.0604281109167</v>
      </c>
      <c r="O234" s="72"/>
      <c r="P234" s="72">
        <f t="shared" si="30"/>
        <v>90.0604281109167</v>
      </c>
    </row>
    <row r="235" s="25" customFormat="1" spans="1:16">
      <c r="A235" s="76">
        <v>420000</v>
      </c>
      <c r="B235" s="65" t="s">
        <v>192</v>
      </c>
      <c r="C235" s="65">
        <v>2015</v>
      </c>
      <c r="D235" s="65"/>
      <c r="E235" s="65"/>
      <c r="F235" s="65"/>
      <c r="G235" s="65"/>
      <c r="H235" s="67">
        <v>10352.4609375</v>
      </c>
      <c r="I235" s="66">
        <v>29550.19</v>
      </c>
      <c r="J235" s="71"/>
      <c r="K235" s="71">
        <f t="shared" si="28"/>
        <v>0.350334834987525</v>
      </c>
      <c r="L235" s="71"/>
      <c r="M235" s="72"/>
      <c r="N235" s="72">
        <f t="shared" si="29"/>
        <v>77.9123619680682</v>
      </c>
      <c r="O235" s="72"/>
      <c r="P235" s="72">
        <f t="shared" si="30"/>
        <v>77.9123619680682</v>
      </c>
    </row>
    <row r="236" s="25" customFormat="1" spans="1:16">
      <c r="A236" s="76">
        <v>430000</v>
      </c>
      <c r="B236" s="65" t="s">
        <v>193</v>
      </c>
      <c r="C236" s="65">
        <v>2015</v>
      </c>
      <c r="D236" s="65">
        <v>11023.43</v>
      </c>
      <c r="E236" s="65">
        <v>6152.22</v>
      </c>
      <c r="F236" s="65">
        <v>529.79</v>
      </c>
      <c r="G236" s="65">
        <v>4341.42</v>
      </c>
      <c r="H236" s="67">
        <v>9368.8896484375</v>
      </c>
      <c r="I236" s="66">
        <v>28902.21</v>
      </c>
      <c r="J236" s="71">
        <f t="shared" si="42"/>
        <v>0.212863306992787</v>
      </c>
      <c r="K236" s="71">
        <f t="shared" si="28"/>
        <v>0.324158244246288</v>
      </c>
      <c r="L236" s="71">
        <f t="shared" si="43"/>
        <v>0.537021551239075</v>
      </c>
      <c r="M236" s="72"/>
      <c r="N236" s="72">
        <f t="shared" si="29"/>
        <v>80.5465762093454</v>
      </c>
      <c r="O236" s="72"/>
      <c r="P236" s="72">
        <f t="shared" si="30"/>
        <v>80.5465762093454</v>
      </c>
    </row>
    <row r="237" s="25" customFormat="1" spans="1:16">
      <c r="A237" s="76">
        <v>440000</v>
      </c>
      <c r="B237" s="65" t="s">
        <v>194</v>
      </c>
      <c r="C237" s="65">
        <v>2015</v>
      </c>
      <c r="D237" s="66"/>
      <c r="E237" s="65">
        <v>8188.07</v>
      </c>
      <c r="F237" s="65"/>
      <c r="G237" s="65"/>
      <c r="H237" s="67">
        <v>16021.7470703125</v>
      </c>
      <c r="I237" s="66">
        <v>72812.55</v>
      </c>
      <c r="J237" s="71">
        <f t="shared" si="42"/>
        <v>0.112454103035809</v>
      </c>
      <c r="K237" s="71">
        <f t="shared" si="28"/>
        <v>0.220041010379564</v>
      </c>
      <c r="L237" s="71">
        <f t="shared" si="43"/>
        <v>0.332495113415373</v>
      </c>
      <c r="M237" s="72"/>
      <c r="N237" s="72">
        <f t="shared" si="29"/>
        <v>91.0241476748324</v>
      </c>
      <c r="O237" s="72"/>
      <c r="P237" s="72">
        <f t="shared" si="30"/>
        <v>91.0241476748324</v>
      </c>
    </row>
    <row r="238" s="25" customFormat="1" spans="1:16">
      <c r="A238" s="76">
        <v>450000</v>
      </c>
      <c r="B238" s="65" t="s">
        <v>195</v>
      </c>
      <c r="C238" s="65">
        <v>2015</v>
      </c>
      <c r="D238" s="65">
        <v>5859.51</v>
      </c>
      <c r="E238" s="65">
        <v>4043.79</v>
      </c>
      <c r="F238" s="65"/>
      <c r="G238" s="65"/>
      <c r="H238" s="67">
        <v>8665.8642578125</v>
      </c>
      <c r="I238" s="66">
        <v>16803.12</v>
      </c>
      <c r="J238" s="71">
        <f t="shared" si="42"/>
        <v>0.240657092254296</v>
      </c>
      <c r="K238" s="71">
        <f t="shared" si="28"/>
        <v>0.515729475110128</v>
      </c>
      <c r="L238" s="71">
        <f t="shared" si="43"/>
        <v>0.756386567364424</v>
      </c>
      <c r="M238" s="72"/>
      <c r="N238" s="72">
        <f t="shared" si="29"/>
        <v>61.2682954909341</v>
      </c>
      <c r="O238" s="72"/>
      <c r="P238" s="72">
        <f t="shared" si="30"/>
        <v>61.2682954909341</v>
      </c>
    </row>
    <row r="239" s="25" customFormat="1" spans="1:16">
      <c r="A239" s="76">
        <v>460000</v>
      </c>
      <c r="B239" s="65" t="s">
        <v>196</v>
      </c>
      <c r="C239" s="65">
        <v>2015</v>
      </c>
      <c r="D239" s="65"/>
      <c r="E239" s="65"/>
      <c r="F239" s="65"/>
      <c r="G239" s="65"/>
      <c r="H239" s="67">
        <v>1779.12255859375</v>
      </c>
      <c r="I239" s="66">
        <v>3702.76</v>
      </c>
      <c r="J239" s="71"/>
      <c r="K239" s="71">
        <f t="shared" si="28"/>
        <v>0.480485518530434</v>
      </c>
      <c r="L239" s="71"/>
      <c r="M239" s="72"/>
      <c r="N239" s="72">
        <f t="shared" si="29"/>
        <v>64.8149808961856</v>
      </c>
      <c r="O239" s="72"/>
      <c r="P239" s="72">
        <f t="shared" si="30"/>
        <v>64.8149808961856</v>
      </c>
    </row>
    <row r="240" s="25" customFormat="1" spans="1:16">
      <c r="A240" s="76">
        <v>500000</v>
      </c>
      <c r="B240" s="65" t="s">
        <v>197</v>
      </c>
      <c r="C240" s="65">
        <v>2015</v>
      </c>
      <c r="D240" s="65">
        <v>5603.4</v>
      </c>
      <c r="E240" s="65">
        <v>3379.2</v>
      </c>
      <c r="F240" s="65"/>
      <c r="G240" s="65"/>
      <c r="H240" s="67">
        <v>12181.1171875</v>
      </c>
      <c r="I240" s="66">
        <v>15717.27</v>
      </c>
      <c r="J240" s="71">
        <f t="shared" ref="J240:J303" si="44">E240/I240</f>
        <v>0.214999169703135</v>
      </c>
      <c r="K240" s="71">
        <f t="shared" si="28"/>
        <v>0.77501482048091</v>
      </c>
      <c r="L240" s="71">
        <f t="shared" ref="L240:L303" si="45">(E240+H240)/I240</f>
        <v>0.990013990184046</v>
      </c>
      <c r="M240" s="72"/>
      <c r="N240" s="72">
        <f t="shared" si="29"/>
        <v>35.1757780931578</v>
      </c>
      <c r="O240" s="72"/>
      <c r="P240" s="72">
        <f t="shared" si="30"/>
        <v>35.1757780931578</v>
      </c>
    </row>
    <row r="241" s="25" customFormat="1" spans="1:16">
      <c r="A241" s="76">
        <v>510000</v>
      </c>
      <c r="B241" s="65" t="s">
        <v>198</v>
      </c>
      <c r="C241" s="65">
        <v>2015</v>
      </c>
      <c r="D241" s="65"/>
      <c r="E241" s="65">
        <v>7470</v>
      </c>
      <c r="F241" s="65"/>
      <c r="G241" s="65"/>
      <c r="H241" s="67">
        <v>16115.576171875</v>
      </c>
      <c r="I241" s="66">
        <v>30053.1</v>
      </c>
      <c r="J241" s="71">
        <f t="shared" si="44"/>
        <v>0.248560048713777</v>
      </c>
      <c r="K241" s="71">
        <f t="shared" si="28"/>
        <v>0.536236733377755</v>
      </c>
      <c r="L241" s="71">
        <f t="shared" si="45"/>
        <v>0.784796782091531</v>
      </c>
      <c r="M241" s="72"/>
      <c r="N241" s="72">
        <f t="shared" si="29"/>
        <v>59.2046000191998</v>
      </c>
      <c r="O241" s="72"/>
      <c r="P241" s="72">
        <f t="shared" si="30"/>
        <v>59.2046000191998</v>
      </c>
    </row>
    <row r="242" s="25" customFormat="1" spans="1:16">
      <c r="A242" s="76">
        <v>520000</v>
      </c>
      <c r="B242" s="65" t="s">
        <v>199</v>
      </c>
      <c r="C242" s="65">
        <v>2015</v>
      </c>
      <c r="D242" s="65"/>
      <c r="E242" s="65">
        <v>8754.81</v>
      </c>
      <c r="F242" s="65"/>
      <c r="G242" s="65"/>
      <c r="H242" s="67">
        <v>7287.1591796875</v>
      </c>
      <c r="I242" s="66">
        <v>10502.56</v>
      </c>
      <c r="J242" s="71">
        <f t="shared" si="44"/>
        <v>0.833588191831325</v>
      </c>
      <c r="K242" s="71">
        <f t="shared" si="28"/>
        <v>0.693845993708915</v>
      </c>
      <c r="L242" s="71">
        <f t="shared" si="45"/>
        <v>1.52743418554024</v>
      </c>
      <c r="M242" s="72"/>
      <c r="N242" s="72">
        <f t="shared" si="29"/>
        <v>43.343995319923</v>
      </c>
      <c r="O242" s="72"/>
      <c r="P242" s="72">
        <f t="shared" si="30"/>
        <v>43.343995319923</v>
      </c>
    </row>
    <row r="243" s="25" customFormat="1" spans="1:16">
      <c r="A243" s="76">
        <v>530000</v>
      </c>
      <c r="B243" s="65" t="s">
        <v>200</v>
      </c>
      <c r="C243" s="65">
        <v>2015</v>
      </c>
      <c r="D243" s="65"/>
      <c r="E243" s="65">
        <v>6228.7</v>
      </c>
      <c r="F243" s="65"/>
      <c r="G243" s="65"/>
      <c r="H243" s="67">
        <v>7475.2666015625</v>
      </c>
      <c r="I243" s="66">
        <v>13619.17</v>
      </c>
      <c r="J243" s="71">
        <f t="shared" si="44"/>
        <v>0.45734798816668</v>
      </c>
      <c r="K243" s="71">
        <f t="shared" si="28"/>
        <v>0.548878279774942</v>
      </c>
      <c r="L243" s="71">
        <f t="shared" si="45"/>
        <v>1.00622626794162</v>
      </c>
      <c r="M243" s="72"/>
      <c r="N243" s="72">
        <f t="shared" si="29"/>
        <v>57.9324503385778</v>
      </c>
      <c r="O243" s="72"/>
      <c r="P243" s="72">
        <f t="shared" si="30"/>
        <v>57.9324503385778</v>
      </c>
    </row>
    <row r="244" s="25" customFormat="1" spans="1:16">
      <c r="A244" s="76">
        <v>540000</v>
      </c>
      <c r="B244" s="65" t="s">
        <v>201</v>
      </c>
      <c r="C244" s="65">
        <v>2015</v>
      </c>
      <c r="D244" s="65">
        <f>E244+F244+G244</f>
        <v>83.7</v>
      </c>
      <c r="E244" s="65">
        <v>78.2</v>
      </c>
      <c r="F244" s="65">
        <v>0.94</v>
      </c>
      <c r="G244" s="65">
        <v>4.56</v>
      </c>
      <c r="H244" s="67">
        <v>111.390678405762</v>
      </c>
      <c r="I244" s="66">
        <v>1026.39</v>
      </c>
      <c r="J244" s="71">
        <f t="shared" si="44"/>
        <v>0.0761893627178753</v>
      </c>
      <c r="K244" s="71">
        <f t="shared" si="28"/>
        <v>0.108526659852261</v>
      </c>
      <c r="L244" s="71">
        <f t="shared" si="45"/>
        <v>0.184716022570136</v>
      </c>
      <c r="M244" s="72"/>
      <c r="N244" s="72">
        <f t="shared" si="29"/>
        <v>102.246109051302</v>
      </c>
      <c r="O244" s="72"/>
      <c r="P244" s="72">
        <f t="shared" si="30"/>
        <v>102.246109051302</v>
      </c>
    </row>
    <row r="245" s="25" customFormat="1" spans="1:16">
      <c r="A245" s="76">
        <v>610000</v>
      </c>
      <c r="B245" s="65" t="s">
        <v>202</v>
      </c>
      <c r="C245" s="65">
        <v>2015</v>
      </c>
      <c r="D245" s="65"/>
      <c r="E245" s="65">
        <v>4950</v>
      </c>
      <c r="F245" s="65"/>
      <c r="G245" s="65"/>
      <c r="H245" s="67">
        <v>8534.015625</v>
      </c>
      <c r="I245" s="66">
        <v>18021.86</v>
      </c>
      <c r="J245" s="71">
        <f t="shared" si="44"/>
        <v>0.274666432876518</v>
      </c>
      <c r="K245" s="71">
        <f t="shared" si="28"/>
        <v>0.473536894915397</v>
      </c>
      <c r="L245" s="71">
        <f t="shared" si="45"/>
        <v>0.748203327791915</v>
      </c>
      <c r="M245" s="72"/>
      <c r="N245" s="72">
        <f t="shared" si="29"/>
        <v>65.5142378569161</v>
      </c>
      <c r="O245" s="72"/>
      <c r="P245" s="72">
        <f t="shared" si="30"/>
        <v>65.5142378569161</v>
      </c>
    </row>
    <row r="246" s="25" customFormat="1" spans="1:16">
      <c r="A246" s="76">
        <v>620000</v>
      </c>
      <c r="B246" s="65" t="s">
        <v>203</v>
      </c>
      <c r="C246" s="65">
        <v>2015</v>
      </c>
      <c r="D246" s="65">
        <v>4185</v>
      </c>
      <c r="E246" s="65">
        <v>1588</v>
      </c>
      <c r="F246" s="65">
        <v>427</v>
      </c>
      <c r="G246" s="65">
        <v>2170</v>
      </c>
      <c r="H246" s="67">
        <v>4382.7998046875</v>
      </c>
      <c r="I246" s="66">
        <v>6790.32</v>
      </c>
      <c r="J246" s="71">
        <f t="shared" si="44"/>
        <v>0.233862321657889</v>
      </c>
      <c r="K246" s="71">
        <f t="shared" si="28"/>
        <v>0.645448197535241</v>
      </c>
      <c r="L246" s="71">
        <f t="shared" si="45"/>
        <v>0.879310519193131</v>
      </c>
      <c r="M246" s="72"/>
      <c r="N246" s="72">
        <f t="shared" si="29"/>
        <v>48.2143837210482</v>
      </c>
      <c r="O246" s="72"/>
      <c r="P246" s="72">
        <f t="shared" si="30"/>
        <v>48.2143837210482</v>
      </c>
    </row>
    <row r="247" s="25" customFormat="1" spans="1:16">
      <c r="A247" s="76">
        <v>630000</v>
      </c>
      <c r="B247" s="65" t="s">
        <v>204</v>
      </c>
      <c r="C247" s="65">
        <v>2015</v>
      </c>
      <c r="D247" s="65"/>
      <c r="E247" s="65">
        <v>1236.4</v>
      </c>
      <c r="F247" s="65"/>
      <c r="G247" s="65"/>
      <c r="H247" s="67">
        <v>981.776123046875</v>
      </c>
      <c r="I247" s="66">
        <v>2417.05</v>
      </c>
      <c r="J247" s="71">
        <f t="shared" si="44"/>
        <v>0.511532653441178</v>
      </c>
      <c r="K247" s="71">
        <f t="shared" si="28"/>
        <v>0.40618775906451</v>
      </c>
      <c r="L247" s="71">
        <f t="shared" si="45"/>
        <v>0.917720412505689</v>
      </c>
      <c r="M247" s="72"/>
      <c r="N247" s="72">
        <f t="shared" si="29"/>
        <v>72.2917458429594</v>
      </c>
      <c r="O247" s="72"/>
      <c r="P247" s="72">
        <f t="shared" si="30"/>
        <v>72.2917458429594</v>
      </c>
    </row>
    <row r="248" s="25" customFormat="1" spans="1:16">
      <c r="A248" s="76">
        <v>640000</v>
      </c>
      <c r="B248" s="65" t="s">
        <v>205</v>
      </c>
      <c r="C248" s="65">
        <v>2015</v>
      </c>
      <c r="D248" s="65"/>
      <c r="E248" s="65">
        <v>1058.39</v>
      </c>
      <c r="F248" s="65"/>
      <c r="G248" s="65"/>
      <c r="H248" s="67">
        <v>561.47705078125</v>
      </c>
      <c r="I248" s="66">
        <v>2911.77</v>
      </c>
      <c r="J248" s="71">
        <f t="shared" si="44"/>
        <v>0.363486813862359</v>
      </c>
      <c r="K248" s="71">
        <f t="shared" si="28"/>
        <v>0.192830151688234</v>
      </c>
      <c r="L248" s="71">
        <f t="shared" si="45"/>
        <v>0.556316965550593</v>
      </c>
      <c r="M248" s="72"/>
      <c r="N248" s="72">
        <f t="shared" si="29"/>
        <v>93.7624428252838</v>
      </c>
      <c r="O248" s="72"/>
      <c r="P248" s="72">
        <f t="shared" si="30"/>
        <v>93.7624428252838</v>
      </c>
    </row>
    <row r="249" s="25" customFormat="1" spans="1:16">
      <c r="A249" s="76">
        <v>650000</v>
      </c>
      <c r="B249" s="65" t="s">
        <v>206</v>
      </c>
      <c r="C249" s="65">
        <v>2015</v>
      </c>
      <c r="D249" s="65">
        <v>3875.8</v>
      </c>
      <c r="E249" s="65">
        <v>2633.4</v>
      </c>
      <c r="F249" s="66">
        <v>1051</v>
      </c>
      <c r="G249" s="65">
        <v>191.4</v>
      </c>
      <c r="H249" s="67">
        <v>3654.98510742188</v>
      </c>
      <c r="I249" s="66">
        <v>9324.8</v>
      </c>
      <c r="J249" s="71">
        <f t="shared" si="44"/>
        <v>0.282408201784489</v>
      </c>
      <c r="K249" s="71">
        <f t="shared" si="28"/>
        <v>0.39196391423107</v>
      </c>
      <c r="L249" s="71">
        <f t="shared" si="45"/>
        <v>0.674372116015559</v>
      </c>
      <c r="M249" s="72"/>
      <c r="N249" s="72">
        <f t="shared" si="29"/>
        <v>73.7231260786958</v>
      </c>
      <c r="O249" s="72"/>
      <c r="P249" s="72">
        <f t="shared" si="30"/>
        <v>73.7231260786958</v>
      </c>
    </row>
    <row r="250" s="25" customFormat="1" spans="1:16">
      <c r="A250" s="76">
        <v>110000</v>
      </c>
      <c r="B250" s="65" t="s">
        <v>176</v>
      </c>
      <c r="C250" s="65">
        <v>2016</v>
      </c>
      <c r="D250" s="65">
        <v>4052.8</v>
      </c>
      <c r="E250" s="66">
        <v>3743.46</v>
      </c>
      <c r="F250" s="65"/>
      <c r="G250" s="65"/>
      <c r="H250" s="67">
        <v>27967.20703125</v>
      </c>
      <c r="I250" s="66">
        <v>25669.13</v>
      </c>
      <c r="J250" s="71">
        <f t="shared" si="44"/>
        <v>0.145835094527941</v>
      </c>
      <c r="K250" s="71">
        <f t="shared" si="28"/>
        <v>1.08952687649523</v>
      </c>
      <c r="L250" s="71">
        <f t="shared" si="45"/>
        <v>1.23536197102317</v>
      </c>
      <c r="M250" s="72">
        <f t="shared" ref="M250:M313" si="46">($J$273-J250)/($J$273-$J$275)*100</f>
        <v>86.1337269760943</v>
      </c>
      <c r="N250" s="72">
        <f t="shared" si="29"/>
        <v>3.52566195709648</v>
      </c>
      <c r="O250" s="72">
        <f t="shared" ref="O250:O313" si="47">($L$273-L250)/($L$273-$L$275)*100</f>
        <v>27.7948839717753</v>
      </c>
      <c r="P250" s="72">
        <f t="shared" ref="P250:P313" si="48">M250*0.5+N250*0.2+O250*0.3</f>
        <v>52.1104610709991</v>
      </c>
    </row>
    <row r="251" s="25" customFormat="1" spans="1:16">
      <c r="A251" s="76">
        <v>120000</v>
      </c>
      <c r="B251" s="65" t="s">
        <v>177</v>
      </c>
      <c r="C251" s="65">
        <v>2016</v>
      </c>
      <c r="D251" s="66"/>
      <c r="E251" s="66">
        <v>2912.74</v>
      </c>
      <c r="F251" s="66"/>
      <c r="G251" s="66"/>
      <c r="H251" s="67">
        <v>20113.228515625</v>
      </c>
      <c r="I251" s="66">
        <v>17885.39</v>
      </c>
      <c r="J251" s="71">
        <f t="shared" si="44"/>
        <v>0.16285582813682</v>
      </c>
      <c r="K251" s="71">
        <f t="shared" si="28"/>
        <v>1.12456191984771</v>
      </c>
      <c r="L251" s="71">
        <f t="shared" si="45"/>
        <v>1.28741774798453</v>
      </c>
      <c r="M251" s="72">
        <f t="shared" si="46"/>
        <v>83.6645378885758</v>
      </c>
      <c r="N251" s="72">
        <f t="shared" si="29"/>
        <v>0</v>
      </c>
      <c r="O251" s="72">
        <f t="shared" si="47"/>
        <v>23.8983126596</v>
      </c>
      <c r="P251" s="72">
        <f t="shared" si="48"/>
        <v>49.0017627421679</v>
      </c>
    </row>
    <row r="252" s="25" customFormat="1" spans="1:16">
      <c r="A252" s="76">
        <v>130000</v>
      </c>
      <c r="B252" s="65" t="s">
        <v>178</v>
      </c>
      <c r="C252" s="65">
        <v>2016</v>
      </c>
      <c r="D252" s="65"/>
      <c r="E252" s="66">
        <v>5691.3</v>
      </c>
      <c r="F252" s="65"/>
      <c r="G252" s="65"/>
      <c r="H252" s="67">
        <v>6629.783203125</v>
      </c>
      <c r="I252" s="66">
        <v>32070.45</v>
      </c>
      <c r="J252" s="71">
        <f t="shared" si="44"/>
        <v>0.177462430368143</v>
      </c>
      <c r="K252" s="71">
        <f t="shared" si="28"/>
        <v>0.206725605756234</v>
      </c>
      <c r="L252" s="71">
        <f t="shared" si="45"/>
        <v>0.384188036124376</v>
      </c>
      <c r="M252" s="72">
        <f t="shared" si="46"/>
        <v>81.545565600772</v>
      </c>
      <c r="N252" s="72">
        <f t="shared" si="29"/>
        <v>92.3641093541006</v>
      </c>
      <c r="O252" s="72">
        <f t="shared" si="47"/>
        <v>91.5084644810064</v>
      </c>
      <c r="P252" s="72">
        <f t="shared" si="48"/>
        <v>86.698144015508</v>
      </c>
    </row>
    <row r="253" s="25" customFormat="1" spans="1:16">
      <c r="A253" s="76">
        <v>140000</v>
      </c>
      <c r="B253" s="65" t="s">
        <v>179</v>
      </c>
      <c r="C253" s="65">
        <v>2016</v>
      </c>
      <c r="D253" s="66"/>
      <c r="E253" s="66">
        <v>2290.93</v>
      </c>
      <c r="F253" s="65"/>
      <c r="G253" s="65"/>
      <c r="H253" s="67">
        <v>2475.42041015625</v>
      </c>
      <c r="I253" s="66">
        <v>13050.41</v>
      </c>
      <c r="J253" s="71">
        <f t="shared" si="44"/>
        <v>0.175544676374152</v>
      </c>
      <c r="K253" s="71">
        <f t="shared" si="28"/>
        <v>0.18968142841154</v>
      </c>
      <c r="L253" s="71">
        <f t="shared" si="45"/>
        <v>0.365226104785693</v>
      </c>
      <c r="M253" s="72">
        <f t="shared" si="46"/>
        <v>81.8237731882544</v>
      </c>
      <c r="N253" s="72">
        <f t="shared" si="29"/>
        <v>94.0793065368076</v>
      </c>
      <c r="O253" s="72">
        <f t="shared" si="47"/>
        <v>92.9278365851362</v>
      </c>
      <c r="P253" s="72">
        <f t="shared" si="48"/>
        <v>87.6060988770296</v>
      </c>
    </row>
    <row r="254" s="25" customFormat="1" spans="1:16">
      <c r="A254" s="76">
        <v>150000</v>
      </c>
      <c r="B254" s="65" t="s">
        <v>180</v>
      </c>
      <c r="C254" s="65">
        <v>2016</v>
      </c>
      <c r="D254" s="65">
        <v>6848.33</v>
      </c>
      <c r="E254" s="66">
        <v>5677.36</v>
      </c>
      <c r="F254" s="65"/>
      <c r="G254" s="65"/>
      <c r="H254" s="67">
        <v>2418.99291992188</v>
      </c>
      <c r="I254" s="66">
        <v>18128.1</v>
      </c>
      <c r="J254" s="71">
        <f t="shared" si="44"/>
        <v>0.313180090577612</v>
      </c>
      <c r="K254" s="71">
        <f t="shared" si="28"/>
        <v>0.133438855694854</v>
      </c>
      <c r="L254" s="71">
        <f t="shared" si="45"/>
        <v>0.446618946272465</v>
      </c>
      <c r="M254" s="72">
        <f t="shared" si="46"/>
        <v>61.8570743010815</v>
      </c>
      <c r="N254" s="72">
        <f t="shared" si="29"/>
        <v>99.7391339559288</v>
      </c>
      <c r="O254" s="72">
        <f t="shared" si="47"/>
        <v>86.8352753043926</v>
      </c>
      <c r="P254" s="72">
        <f t="shared" si="48"/>
        <v>76.9269465330443</v>
      </c>
    </row>
    <row r="255" s="25" customFormat="1" spans="1:16">
      <c r="A255" s="76">
        <v>210000</v>
      </c>
      <c r="B255" s="65" t="s">
        <v>181</v>
      </c>
      <c r="C255" s="65">
        <v>2016</v>
      </c>
      <c r="D255" s="65"/>
      <c r="E255" s="66">
        <v>8526.24</v>
      </c>
      <c r="F255" s="65"/>
      <c r="G255" s="65"/>
      <c r="H255" s="67">
        <v>5166.82958984375</v>
      </c>
      <c r="I255" s="66">
        <v>22246.9</v>
      </c>
      <c r="J255" s="71">
        <f t="shared" si="44"/>
        <v>0.383255195105835</v>
      </c>
      <c r="K255" s="71">
        <f t="shared" si="28"/>
        <v>0.232249418563654</v>
      </c>
      <c r="L255" s="71">
        <f t="shared" si="45"/>
        <v>0.615504613669489</v>
      </c>
      <c r="M255" s="72">
        <f t="shared" si="46"/>
        <v>51.6913148582837</v>
      </c>
      <c r="N255" s="72">
        <f t="shared" si="29"/>
        <v>89.7955857501814</v>
      </c>
      <c r="O255" s="72">
        <f t="shared" si="47"/>
        <v>74.1935458935467</v>
      </c>
      <c r="P255" s="72">
        <f t="shared" si="48"/>
        <v>66.0628383472421</v>
      </c>
    </row>
    <row r="256" s="25" customFormat="1" spans="1:16">
      <c r="A256" s="76">
        <v>220000</v>
      </c>
      <c r="B256" s="65" t="s">
        <v>182</v>
      </c>
      <c r="C256" s="65">
        <v>2016</v>
      </c>
      <c r="D256" s="65"/>
      <c r="E256" s="66">
        <v>2896.08</v>
      </c>
      <c r="F256" s="65"/>
      <c r="G256" s="65"/>
      <c r="H256" s="67">
        <v>2931.38330078125</v>
      </c>
      <c r="I256" s="66">
        <v>14776.8</v>
      </c>
      <c r="J256" s="71">
        <f t="shared" si="44"/>
        <v>0.195988305993179</v>
      </c>
      <c r="K256" s="71">
        <f t="shared" si="28"/>
        <v>0.198377409234831</v>
      </c>
      <c r="L256" s="71">
        <f t="shared" si="45"/>
        <v>0.394365715228009</v>
      </c>
      <c r="M256" s="72">
        <f t="shared" si="46"/>
        <v>78.8580263335925</v>
      </c>
      <c r="N256" s="72">
        <f t="shared" si="29"/>
        <v>93.2042087537148</v>
      </c>
      <c r="O256" s="72">
        <f t="shared" si="47"/>
        <v>90.7466267996827</v>
      </c>
      <c r="P256" s="72">
        <f t="shared" si="48"/>
        <v>85.293842957444</v>
      </c>
    </row>
    <row r="257" s="25" customFormat="1" spans="1:16">
      <c r="A257" s="76">
        <v>230000</v>
      </c>
      <c r="B257" s="65" t="s">
        <v>183</v>
      </c>
      <c r="C257" s="65">
        <v>2016</v>
      </c>
      <c r="D257" s="65"/>
      <c r="E257" s="66">
        <v>3120.3</v>
      </c>
      <c r="F257" s="65"/>
      <c r="G257" s="65"/>
      <c r="H257" s="67">
        <v>2013.21740722656</v>
      </c>
      <c r="I257" s="66">
        <v>15386.09</v>
      </c>
      <c r="J257" s="71">
        <f t="shared" si="44"/>
        <v>0.202800061614094</v>
      </c>
      <c r="K257" s="71">
        <f t="shared" si="28"/>
        <v>0.130846589824092</v>
      </c>
      <c r="L257" s="71">
        <f t="shared" si="45"/>
        <v>0.333646651438186</v>
      </c>
      <c r="M257" s="72">
        <f t="shared" si="46"/>
        <v>77.8698484422921</v>
      </c>
      <c r="N257" s="72">
        <f t="shared" si="29"/>
        <v>100</v>
      </c>
      <c r="O257" s="72">
        <f t="shared" si="47"/>
        <v>95.2916778175784</v>
      </c>
      <c r="P257" s="72">
        <f t="shared" si="48"/>
        <v>87.5224275664196</v>
      </c>
    </row>
    <row r="258" s="25" customFormat="1" spans="1:16">
      <c r="A258" s="76">
        <v>310000</v>
      </c>
      <c r="B258" s="65" t="s">
        <v>184</v>
      </c>
      <c r="C258" s="65">
        <v>2016</v>
      </c>
      <c r="D258" s="65"/>
      <c r="E258" s="66">
        <v>4485.48</v>
      </c>
      <c r="F258" s="65"/>
      <c r="G258" s="65"/>
      <c r="H258" s="67">
        <v>11091.36328125</v>
      </c>
      <c r="I258" s="66">
        <v>28178.65</v>
      </c>
      <c r="J258" s="71">
        <f t="shared" si="44"/>
        <v>0.159180088471236</v>
      </c>
      <c r="K258" s="71">
        <f t="shared" ref="K258:K321" si="49">H258/I258</f>
        <v>0.393608752770271</v>
      </c>
      <c r="L258" s="71">
        <f t="shared" si="45"/>
        <v>0.552788841241507</v>
      </c>
      <c r="M258" s="72">
        <f t="shared" si="46"/>
        <v>84.197775555023</v>
      </c>
      <c r="N258" s="72">
        <f t="shared" ref="N258:N321" si="50">($K$251-K258)/($K$251-$K$257)*100</f>
        <v>73.5576019603185</v>
      </c>
      <c r="O258" s="72">
        <f t="shared" si="47"/>
        <v>78.8880580865968</v>
      </c>
      <c r="P258" s="72">
        <f t="shared" si="48"/>
        <v>80.4768255955542</v>
      </c>
    </row>
    <row r="259" s="25" customFormat="1" spans="1:16">
      <c r="A259" s="76">
        <v>320000</v>
      </c>
      <c r="B259" s="65" t="s">
        <v>185</v>
      </c>
      <c r="C259" s="65">
        <v>2016</v>
      </c>
      <c r="D259" s="65"/>
      <c r="E259" s="66">
        <v>10915.35</v>
      </c>
      <c r="F259" s="65"/>
      <c r="G259" s="65"/>
      <c r="H259" s="67">
        <v>45903.796875</v>
      </c>
      <c r="I259" s="66">
        <v>77388.28</v>
      </c>
      <c r="J259" s="71">
        <f t="shared" si="44"/>
        <v>0.14104655123489</v>
      </c>
      <c r="K259" s="71">
        <f t="shared" si="49"/>
        <v>0.593162128361039</v>
      </c>
      <c r="L259" s="71">
        <f t="shared" si="45"/>
        <v>0.734208679595929</v>
      </c>
      <c r="M259" s="72">
        <f t="shared" si="46"/>
        <v>86.8283984935513</v>
      </c>
      <c r="N259" s="72">
        <f t="shared" si="50"/>
        <v>53.4760585281542</v>
      </c>
      <c r="O259" s="72">
        <f t="shared" si="47"/>
        <v>65.3080986881215</v>
      </c>
      <c r="P259" s="72">
        <f t="shared" si="48"/>
        <v>73.7018405588429</v>
      </c>
    </row>
    <row r="260" s="25" customFormat="1" spans="1:16">
      <c r="A260" s="76">
        <v>330000</v>
      </c>
      <c r="B260" s="65" t="s">
        <v>186</v>
      </c>
      <c r="C260" s="65">
        <v>2016</v>
      </c>
      <c r="D260" s="65"/>
      <c r="E260" s="66">
        <v>8389.9</v>
      </c>
      <c r="F260" s="65"/>
      <c r="G260" s="65"/>
      <c r="H260" s="67">
        <v>19719.439453125</v>
      </c>
      <c r="I260" s="66">
        <v>47251.36</v>
      </c>
      <c r="J260" s="71">
        <f t="shared" si="44"/>
        <v>0.177558910473688</v>
      </c>
      <c r="K260" s="71">
        <f t="shared" si="49"/>
        <v>0.417330621872577</v>
      </c>
      <c r="L260" s="71">
        <f t="shared" si="45"/>
        <v>0.594889532346265</v>
      </c>
      <c r="M260" s="72">
        <f t="shared" si="46"/>
        <v>81.5315692813859</v>
      </c>
      <c r="N260" s="72">
        <f t="shared" si="50"/>
        <v>71.1704123512237</v>
      </c>
      <c r="O260" s="72">
        <f t="shared" si="47"/>
        <v>75.7366625113597</v>
      </c>
      <c r="P260" s="72">
        <f t="shared" si="48"/>
        <v>77.7208658643456</v>
      </c>
    </row>
    <row r="261" s="25" customFormat="1" spans="1:16">
      <c r="A261" s="76">
        <v>340000</v>
      </c>
      <c r="B261" s="65" t="s">
        <v>187</v>
      </c>
      <c r="C261" s="65">
        <v>2016</v>
      </c>
      <c r="D261" s="65"/>
      <c r="E261" s="66">
        <v>5319.22</v>
      </c>
      <c r="F261" s="65"/>
      <c r="G261" s="65"/>
      <c r="H261" s="67">
        <v>8563.994140625</v>
      </c>
      <c r="I261" s="66">
        <v>24407.62</v>
      </c>
      <c r="J261" s="71">
        <f t="shared" si="44"/>
        <v>0.217932760342877</v>
      </c>
      <c r="K261" s="71">
        <f t="shared" si="49"/>
        <v>0.350873790259968</v>
      </c>
      <c r="L261" s="71">
        <f t="shared" si="45"/>
        <v>0.568806550602845</v>
      </c>
      <c r="M261" s="72">
        <f t="shared" si="46"/>
        <v>75.6745556056589</v>
      </c>
      <c r="N261" s="72">
        <f t="shared" si="50"/>
        <v>77.8581255830433</v>
      </c>
      <c r="O261" s="72">
        <f t="shared" si="47"/>
        <v>77.6890721060306</v>
      </c>
      <c r="P261" s="72">
        <f t="shared" si="48"/>
        <v>76.7156245512473</v>
      </c>
    </row>
    <row r="262" s="25" customFormat="1" spans="1:16">
      <c r="A262" s="76">
        <v>350000</v>
      </c>
      <c r="B262" s="65" t="s">
        <v>188</v>
      </c>
      <c r="C262" s="65">
        <v>2016</v>
      </c>
      <c r="D262" s="65"/>
      <c r="E262" s="66">
        <v>4966.25</v>
      </c>
      <c r="F262" s="65"/>
      <c r="G262" s="65"/>
      <c r="H262" s="67">
        <v>9126.4775390625</v>
      </c>
      <c r="I262" s="66">
        <v>28810.58</v>
      </c>
      <c r="J262" s="71">
        <f t="shared" si="44"/>
        <v>0.172375911904585</v>
      </c>
      <c r="K262" s="71">
        <f t="shared" si="49"/>
        <v>0.316775210324211</v>
      </c>
      <c r="L262" s="71">
        <f t="shared" si="45"/>
        <v>0.489151122228796</v>
      </c>
      <c r="M262" s="72">
        <f t="shared" si="46"/>
        <v>82.2834642232571</v>
      </c>
      <c r="N262" s="72">
        <f t="shared" si="50"/>
        <v>81.2895489399665</v>
      </c>
      <c r="O262" s="72">
        <f t="shared" si="47"/>
        <v>83.6515814600214</v>
      </c>
      <c r="P262" s="72">
        <f t="shared" si="48"/>
        <v>82.4951163376283</v>
      </c>
    </row>
    <row r="263" s="25" customFormat="1" spans="1:16">
      <c r="A263" s="76">
        <v>360000</v>
      </c>
      <c r="B263" s="65" t="s">
        <v>189</v>
      </c>
      <c r="C263" s="65">
        <v>2016</v>
      </c>
      <c r="D263" s="65"/>
      <c r="E263" s="66">
        <v>3956.78</v>
      </c>
      <c r="F263" s="65">
        <v>1054.1</v>
      </c>
      <c r="G263" s="65">
        <v>697.63</v>
      </c>
      <c r="H263" s="67">
        <v>6916.78662109375</v>
      </c>
      <c r="I263" s="66">
        <v>18499</v>
      </c>
      <c r="J263" s="71">
        <f t="shared" si="44"/>
        <v>0.213891561706038</v>
      </c>
      <c r="K263" s="71">
        <f t="shared" si="49"/>
        <v>0.373900568738513</v>
      </c>
      <c r="L263" s="71">
        <f t="shared" si="45"/>
        <v>0.587792130444551</v>
      </c>
      <c r="M263" s="72">
        <f t="shared" si="46"/>
        <v>76.2608102174678</v>
      </c>
      <c r="N263" s="72">
        <f t="shared" si="50"/>
        <v>75.5408846406098</v>
      </c>
      <c r="O263" s="72">
        <f t="shared" si="47"/>
        <v>76.2679298222237</v>
      </c>
      <c r="P263" s="72">
        <f t="shared" si="48"/>
        <v>76.118960983523</v>
      </c>
    </row>
    <row r="264" s="25" customFormat="1" spans="1:16">
      <c r="A264" s="76">
        <v>370000</v>
      </c>
      <c r="B264" s="65" t="s">
        <v>190</v>
      </c>
      <c r="C264" s="65">
        <v>2016</v>
      </c>
      <c r="D264" s="65"/>
      <c r="E264" s="66">
        <v>9444.38</v>
      </c>
      <c r="F264" s="65"/>
      <c r="G264" s="65"/>
      <c r="H264" s="67">
        <v>12382.7646484375</v>
      </c>
      <c r="I264" s="66">
        <v>68024.49</v>
      </c>
      <c r="J264" s="71">
        <f t="shared" si="44"/>
        <v>0.13883793910105</v>
      </c>
      <c r="K264" s="71">
        <f t="shared" si="49"/>
        <v>0.182033921142775</v>
      </c>
      <c r="L264" s="71">
        <f t="shared" si="45"/>
        <v>0.320871860243825</v>
      </c>
      <c r="M264" s="72">
        <f t="shared" si="46"/>
        <v>87.1488007220777</v>
      </c>
      <c r="N264" s="72">
        <f t="shared" si="50"/>
        <v>94.8488938660666</v>
      </c>
      <c r="O264" s="72">
        <f t="shared" si="47"/>
        <v>96.2479191378055</v>
      </c>
      <c r="P264" s="72">
        <f t="shared" si="48"/>
        <v>91.4185548755938</v>
      </c>
    </row>
    <row r="265" s="25" customFormat="1" spans="1:16">
      <c r="A265" s="76">
        <v>410000</v>
      </c>
      <c r="B265" s="65" t="s">
        <v>191</v>
      </c>
      <c r="C265" s="65">
        <v>2016</v>
      </c>
      <c r="D265" s="65"/>
      <c r="E265" s="66">
        <v>5524.94</v>
      </c>
      <c r="F265" s="65"/>
      <c r="G265" s="65"/>
      <c r="H265" s="67">
        <v>10083.017578125</v>
      </c>
      <c r="I265" s="66">
        <v>40471.79</v>
      </c>
      <c r="J265" s="71">
        <f t="shared" si="44"/>
        <v>0.136513359058248</v>
      </c>
      <c r="K265" s="71">
        <f t="shared" si="49"/>
        <v>0.249136931628796</v>
      </c>
      <c r="L265" s="71">
        <f t="shared" si="45"/>
        <v>0.385650290687044</v>
      </c>
      <c r="M265" s="72">
        <f t="shared" si="46"/>
        <v>87.4860263556283</v>
      </c>
      <c r="N265" s="72">
        <f t="shared" si="50"/>
        <v>88.0961540764503</v>
      </c>
      <c r="O265" s="72">
        <f t="shared" si="47"/>
        <v>91.3990092098994</v>
      </c>
      <c r="P265" s="72">
        <f t="shared" si="48"/>
        <v>88.781946756074</v>
      </c>
    </row>
    <row r="266" s="25" customFormat="1" spans="1:16">
      <c r="A266" s="76">
        <v>420000</v>
      </c>
      <c r="B266" s="65" t="s">
        <v>192</v>
      </c>
      <c r="C266" s="65">
        <v>2016</v>
      </c>
      <c r="D266" s="65"/>
      <c r="E266" s="66">
        <v>5103.67</v>
      </c>
      <c r="F266" s="65"/>
      <c r="G266" s="65"/>
      <c r="H266" s="67">
        <v>12694.5732421875</v>
      </c>
      <c r="I266" s="66">
        <v>32665.38</v>
      </c>
      <c r="J266" s="71">
        <f t="shared" si="44"/>
        <v>0.156240949898639</v>
      </c>
      <c r="K266" s="71">
        <f t="shared" si="49"/>
        <v>0.388624692019119</v>
      </c>
      <c r="L266" s="71">
        <f t="shared" si="45"/>
        <v>0.544865641917758</v>
      </c>
      <c r="M266" s="72">
        <f t="shared" si="46"/>
        <v>84.6241548790244</v>
      </c>
      <c r="N266" s="72">
        <f t="shared" si="50"/>
        <v>74.0591601632128</v>
      </c>
      <c r="O266" s="72">
        <f t="shared" si="47"/>
        <v>79.4811394502366</v>
      </c>
      <c r="P266" s="72">
        <f t="shared" si="48"/>
        <v>80.9682513072257</v>
      </c>
    </row>
    <row r="267" s="25" customFormat="1" spans="1:16">
      <c r="A267" s="76">
        <v>430000</v>
      </c>
      <c r="B267" s="65" t="s">
        <v>193</v>
      </c>
      <c r="C267" s="65">
        <v>2016</v>
      </c>
      <c r="D267" s="65"/>
      <c r="E267" s="66">
        <v>6827.8</v>
      </c>
      <c r="F267" s="65">
        <v>444.2</v>
      </c>
      <c r="G267" s="65">
        <v>3576.8</v>
      </c>
      <c r="H267" s="67">
        <v>11775.669921875</v>
      </c>
      <c r="I267" s="66">
        <v>31551.37</v>
      </c>
      <c r="J267" s="71">
        <f t="shared" si="44"/>
        <v>0.216402647492011</v>
      </c>
      <c r="K267" s="71">
        <f t="shared" si="49"/>
        <v>0.373222142869707</v>
      </c>
      <c r="L267" s="71">
        <f t="shared" si="45"/>
        <v>0.589624790361718</v>
      </c>
      <c r="M267" s="72">
        <f t="shared" si="46"/>
        <v>75.896528291493</v>
      </c>
      <c r="N267" s="72">
        <f t="shared" si="50"/>
        <v>75.6091562922899</v>
      </c>
      <c r="O267" s="72">
        <f t="shared" si="47"/>
        <v>76.1307483127918</v>
      </c>
      <c r="P267" s="72">
        <f t="shared" si="48"/>
        <v>75.9093198980421</v>
      </c>
    </row>
    <row r="268" s="25" customFormat="1" spans="1:16">
      <c r="A268" s="76">
        <v>440000</v>
      </c>
      <c r="B268" s="65" t="s">
        <v>194</v>
      </c>
      <c r="C268" s="65">
        <v>2016</v>
      </c>
      <c r="D268" s="65"/>
      <c r="E268" s="66">
        <v>8530.78</v>
      </c>
      <c r="F268" s="65"/>
      <c r="G268" s="65"/>
      <c r="H268" s="67">
        <v>15657.61328125</v>
      </c>
      <c r="I268" s="66">
        <v>80854.91</v>
      </c>
      <c r="J268" s="71">
        <f t="shared" si="44"/>
        <v>0.105507259855957</v>
      </c>
      <c r="K268" s="71">
        <f t="shared" si="49"/>
        <v>0.193650741572157</v>
      </c>
      <c r="L268" s="71">
        <f t="shared" si="45"/>
        <v>0.299158001428114</v>
      </c>
      <c r="M268" s="72">
        <f t="shared" si="46"/>
        <v>91.9840652507835</v>
      </c>
      <c r="N268" s="72">
        <f t="shared" si="50"/>
        <v>93.6798648616428</v>
      </c>
      <c r="O268" s="72">
        <f t="shared" si="47"/>
        <v>97.8732833966222</v>
      </c>
      <c r="P268" s="72">
        <f t="shared" si="48"/>
        <v>94.089990616707</v>
      </c>
    </row>
    <row r="269" s="25" customFormat="1" spans="1:16">
      <c r="A269" s="76">
        <v>450000</v>
      </c>
      <c r="B269" s="65" t="s">
        <v>195</v>
      </c>
      <c r="C269" s="65">
        <v>2016</v>
      </c>
      <c r="D269" s="65"/>
      <c r="E269" s="66">
        <v>4566.59</v>
      </c>
      <c r="F269" s="65"/>
      <c r="G269" s="65"/>
      <c r="H269" s="67">
        <v>10513.521484375</v>
      </c>
      <c r="I269" s="66">
        <v>18317.64</v>
      </c>
      <c r="J269" s="71">
        <f t="shared" si="44"/>
        <v>0.249300128182451</v>
      </c>
      <c r="K269" s="71">
        <f t="shared" si="49"/>
        <v>0.573956114672796</v>
      </c>
      <c r="L269" s="71">
        <f t="shared" si="45"/>
        <v>0.823256242855248</v>
      </c>
      <c r="M269" s="72">
        <f t="shared" si="46"/>
        <v>71.1241076547402</v>
      </c>
      <c r="N269" s="72">
        <f t="shared" si="50"/>
        <v>55.4088065806358</v>
      </c>
      <c r="O269" s="72">
        <f t="shared" si="47"/>
        <v>58.6425526014123</v>
      </c>
      <c r="P269" s="72">
        <f t="shared" si="48"/>
        <v>64.2365809239209</v>
      </c>
    </row>
    <row r="270" s="25" customFormat="1" spans="1:16">
      <c r="A270" s="76">
        <v>460000</v>
      </c>
      <c r="B270" s="65" t="s">
        <v>196</v>
      </c>
      <c r="C270" s="65">
        <v>2016</v>
      </c>
      <c r="D270" s="65"/>
      <c r="E270" s="66">
        <v>1560</v>
      </c>
      <c r="F270" s="65"/>
      <c r="G270" s="65"/>
      <c r="H270" s="67">
        <v>2394.26489257813</v>
      </c>
      <c r="I270" s="66">
        <v>4053.2</v>
      </c>
      <c r="J270" s="71">
        <f t="shared" si="44"/>
        <v>0.384881081614527</v>
      </c>
      <c r="K270" s="71">
        <f t="shared" si="49"/>
        <v>0.59070978303023</v>
      </c>
      <c r="L270" s="71">
        <f t="shared" si="45"/>
        <v>0.975590864644757</v>
      </c>
      <c r="M270" s="72">
        <f t="shared" si="46"/>
        <v>51.4554483370715</v>
      </c>
      <c r="N270" s="72">
        <f t="shared" si="50"/>
        <v>53.722844026648</v>
      </c>
      <c r="O270" s="72">
        <f t="shared" si="47"/>
        <v>47.2397314014384</v>
      </c>
      <c r="P270" s="72">
        <f t="shared" si="48"/>
        <v>50.6442123942969</v>
      </c>
    </row>
    <row r="271" s="25" customFormat="1" spans="1:16">
      <c r="A271" s="76">
        <v>500000</v>
      </c>
      <c r="B271" s="65" t="s">
        <v>197</v>
      </c>
      <c r="C271" s="65">
        <v>2016</v>
      </c>
      <c r="D271" s="65"/>
      <c r="E271" s="66">
        <v>3737.1</v>
      </c>
      <c r="F271" s="65"/>
      <c r="G271" s="65"/>
      <c r="H271" s="67">
        <v>13436.83203125</v>
      </c>
      <c r="I271" s="66">
        <v>17740.59</v>
      </c>
      <c r="J271" s="71">
        <f t="shared" si="44"/>
        <v>0.210652520575697</v>
      </c>
      <c r="K271" s="71">
        <f t="shared" si="49"/>
        <v>0.757406153417107</v>
      </c>
      <c r="L271" s="71">
        <f t="shared" si="45"/>
        <v>0.968058673992804</v>
      </c>
      <c r="M271" s="72">
        <f t="shared" si="46"/>
        <v>76.7306962515745</v>
      </c>
      <c r="N271" s="72">
        <f t="shared" si="50"/>
        <v>36.9477812546049</v>
      </c>
      <c r="O271" s="72">
        <f t="shared" si="47"/>
        <v>47.8035442907173</v>
      </c>
      <c r="P271" s="72">
        <f t="shared" si="48"/>
        <v>60.0959676639234</v>
      </c>
    </row>
    <row r="272" s="25" customFormat="1" spans="1:16">
      <c r="A272" s="76">
        <v>510000</v>
      </c>
      <c r="B272" s="65" t="s">
        <v>198</v>
      </c>
      <c r="C272" s="65">
        <v>2016</v>
      </c>
      <c r="D272" s="65"/>
      <c r="E272" s="66">
        <v>7812.45</v>
      </c>
      <c r="F272" s="65"/>
      <c r="G272" s="65"/>
      <c r="H272" s="67">
        <v>18968.595703125</v>
      </c>
      <c r="I272" s="66">
        <v>32934.54</v>
      </c>
      <c r="J272" s="71">
        <f t="shared" si="44"/>
        <v>0.237211450349694</v>
      </c>
      <c r="K272" s="71">
        <f t="shared" si="49"/>
        <v>0.575948402592688</v>
      </c>
      <c r="L272" s="71">
        <f t="shared" si="45"/>
        <v>0.813159852942382</v>
      </c>
      <c r="M272" s="72">
        <f t="shared" si="46"/>
        <v>72.8778059425509</v>
      </c>
      <c r="N272" s="72">
        <f t="shared" si="50"/>
        <v>55.2083177827177</v>
      </c>
      <c r="O272" s="72">
        <f t="shared" si="47"/>
        <v>59.3983054801027</v>
      </c>
      <c r="P272" s="72">
        <f t="shared" si="48"/>
        <v>65.3000581718498</v>
      </c>
    </row>
    <row r="273" s="25" customFormat="1" spans="1:16">
      <c r="A273" s="76">
        <v>520000</v>
      </c>
      <c r="B273" s="65" t="s">
        <v>199</v>
      </c>
      <c r="C273" s="65">
        <v>2016</v>
      </c>
      <c r="D273" s="65"/>
      <c r="E273" s="66">
        <v>8709.79</v>
      </c>
      <c r="F273" s="65"/>
      <c r="G273" s="65"/>
      <c r="H273" s="67">
        <v>10211.6982421875</v>
      </c>
      <c r="I273" s="66">
        <v>11776.73</v>
      </c>
      <c r="J273" s="71">
        <f t="shared" si="44"/>
        <v>0.739576266077256</v>
      </c>
      <c r="K273" s="71">
        <f t="shared" si="49"/>
        <v>0.867108122729102</v>
      </c>
      <c r="L273" s="71">
        <f t="shared" si="45"/>
        <v>1.60668438880636</v>
      </c>
      <c r="M273" s="72">
        <f t="shared" si="46"/>
        <v>0</v>
      </c>
      <c r="N273" s="72">
        <f t="shared" si="50"/>
        <v>25.9082042250961</v>
      </c>
      <c r="O273" s="72">
        <f t="shared" si="47"/>
        <v>0</v>
      </c>
      <c r="P273" s="72">
        <f t="shared" si="48"/>
        <v>5.18164084501921</v>
      </c>
    </row>
    <row r="274" s="25" customFormat="1" spans="1:16">
      <c r="A274" s="76">
        <v>530000</v>
      </c>
      <c r="B274" s="65" t="s">
        <v>200</v>
      </c>
      <c r="C274" s="65">
        <v>2016</v>
      </c>
      <c r="D274" s="65"/>
      <c r="E274" s="66">
        <v>6353.2</v>
      </c>
      <c r="F274" s="65"/>
      <c r="G274" s="65"/>
      <c r="H274" s="67">
        <v>9957.0859375</v>
      </c>
      <c r="I274" s="66">
        <v>14788.42</v>
      </c>
      <c r="J274" s="71">
        <f t="shared" si="44"/>
        <v>0.429606408257272</v>
      </c>
      <c r="K274" s="71">
        <f t="shared" si="49"/>
        <v>0.673302890876781</v>
      </c>
      <c r="L274" s="71">
        <f t="shared" si="45"/>
        <v>1.10290929913405</v>
      </c>
      <c r="M274" s="72">
        <f t="shared" si="46"/>
        <v>44.9671681595147</v>
      </c>
      <c r="N274" s="72">
        <f t="shared" si="50"/>
        <v>45.4112979177048</v>
      </c>
      <c r="O274" s="72">
        <f t="shared" si="47"/>
        <v>37.7094662070426</v>
      </c>
      <c r="P274" s="72">
        <f t="shared" si="48"/>
        <v>42.8786835254111</v>
      </c>
    </row>
    <row r="275" s="25" customFormat="1" spans="1:16">
      <c r="A275" s="76">
        <v>540000</v>
      </c>
      <c r="B275" s="65" t="s">
        <v>201</v>
      </c>
      <c r="C275" s="65">
        <v>2016</v>
      </c>
      <c r="D275" s="65"/>
      <c r="E275" s="66">
        <v>57.86</v>
      </c>
      <c r="F275" s="65"/>
      <c r="G275" s="65"/>
      <c r="H275" s="67">
        <v>253.880096435547</v>
      </c>
      <c r="I275" s="66">
        <v>1151.41</v>
      </c>
      <c r="J275" s="71">
        <f t="shared" si="44"/>
        <v>0.0502514308543438</v>
      </c>
      <c r="K275" s="71">
        <f t="shared" si="49"/>
        <v>0.220494955259679</v>
      </c>
      <c r="L275" s="71">
        <f t="shared" si="45"/>
        <v>0.270746386114023</v>
      </c>
      <c r="M275" s="72">
        <f t="shared" si="46"/>
        <v>100</v>
      </c>
      <c r="N275" s="72">
        <f t="shared" si="50"/>
        <v>90.978466093156</v>
      </c>
      <c r="O275" s="72">
        <f t="shared" si="47"/>
        <v>100</v>
      </c>
      <c r="P275" s="72">
        <f t="shared" si="48"/>
        <v>98.1956932186312</v>
      </c>
    </row>
    <row r="276" s="25" customFormat="1" spans="1:16">
      <c r="A276" s="76">
        <v>610000</v>
      </c>
      <c r="B276" s="65" t="s">
        <v>202</v>
      </c>
      <c r="C276" s="65">
        <v>2016</v>
      </c>
      <c r="D276" s="65"/>
      <c r="E276" s="66">
        <v>4917.55</v>
      </c>
      <c r="F276" s="65"/>
      <c r="G276" s="65"/>
      <c r="H276" s="67">
        <v>9429.4365234375</v>
      </c>
      <c r="I276" s="66">
        <v>19399.59</v>
      </c>
      <c r="J276" s="71">
        <f t="shared" si="44"/>
        <v>0.253487315969049</v>
      </c>
      <c r="K276" s="71">
        <f t="shared" si="49"/>
        <v>0.48606370152346</v>
      </c>
      <c r="L276" s="71">
        <f t="shared" si="45"/>
        <v>0.739551017492509</v>
      </c>
      <c r="M276" s="72">
        <f t="shared" si="46"/>
        <v>70.5166744719152</v>
      </c>
      <c r="N276" s="72">
        <f t="shared" si="50"/>
        <v>64.2536347214321</v>
      </c>
      <c r="O276" s="72">
        <f t="shared" si="47"/>
        <v>64.908204539904</v>
      </c>
      <c r="P276" s="72">
        <f t="shared" si="48"/>
        <v>67.5815255422152</v>
      </c>
    </row>
    <row r="277" s="25" customFormat="1" spans="1:16">
      <c r="A277" s="76">
        <v>620000</v>
      </c>
      <c r="B277" s="65" t="s">
        <v>203</v>
      </c>
      <c r="C277" s="65">
        <v>2016</v>
      </c>
      <c r="D277" s="65"/>
      <c r="E277" s="66">
        <v>1779.1</v>
      </c>
      <c r="F277" s="65"/>
      <c r="G277" s="65"/>
      <c r="H277" s="67">
        <v>4955.1142578125</v>
      </c>
      <c r="I277" s="66">
        <v>7200.37</v>
      </c>
      <c r="J277" s="71">
        <f t="shared" si="44"/>
        <v>0.24708452482303</v>
      </c>
      <c r="K277" s="71">
        <f t="shared" si="49"/>
        <v>0.688174949039077</v>
      </c>
      <c r="L277" s="71">
        <f t="shared" si="45"/>
        <v>0.935259473862107</v>
      </c>
      <c r="M277" s="72">
        <f t="shared" si="46"/>
        <v>71.4455240967729</v>
      </c>
      <c r="N277" s="72">
        <f t="shared" si="50"/>
        <v>43.9146863919529</v>
      </c>
      <c r="O277" s="72">
        <f t="shared" si="47"/>
        <v>50.2586881719899</v>
      </c>
      <c r="P277" s="72">
        <f t="shared" si="48"/>
        <v>59.583305778374</v>
      </c>
    </row>
    <row r="278" s="25" customFormat="1" spans="1:16">
      <c r="A278" s="76">
        <v>630000</v>
      </c>
      <c r="B278" s="65" t="s">
        <v>204</v>
      </c>
      <c r="C278" s="65">
        <v>2016</v>
      </c>
      <c r="D278" s="65"/>
      <c r="E278" s="66">
        <v>1339.09</v>
      </c>
      <c r="F278" s="65"/>
      <c r="G278" s="65"/>
      <c r="H278" s="67">
        <v>1093.67846679687</v>
      </c>
      <c r="I278" s="66">
        <v>2572.49</v>
      </c>
      <c r="J278" s="71">
        <f t="shared" si="44"/>
        <v>0.520542353906138</v>
      </c>
      <c r="K278" s="71">
        <f t="shared" si="49"/>
        <v>0.425143913794367</v>
      </c>
      <c r="L278" s="71">
        <f t="shared" si="45"/>
        <v>0.945686267700504</v>
      </c>
      <c r="M278" s="72">
        <f t="shared" si="46"/>
        <v>31.7751372036795</v>
      </c>
      <c r="N278" s="72">
        <f t="shared" si="50"/>
        <v>70.3841417075371</v>
      </c>
      <c r="O278" s="72">
        <f t="shared" si="47"/>
        <v>49.4782033128584</v>
      </c>
      <c r="P278" s="72">
        <f t="shared" si="48"/>
        <v>44.8078579372047</v>
      </c>
    </row>
    <row r="279" s="25" customFormat="1" spans="1:16">
      <c r="A279" s="76">
        <v>640000</v>
      </c>
      <c r="B279" s="65" t="s">
        <v>205</v>
      </c>
      <c r="C279" s="65">
        <v>2016</v>
      </c>
      <c r="D279" s="65"/>
      <c r="E279" s="66">
        <v>1171.37</v>
      </c>
      <c r="F279" s="65"/>
      <c r="G279" s="65"/>
      <c r="H279" s="67">
        <v>451.398651123047</v>
      </c>
      <c r="I279" s="66">
        <v>3168.59</v>
      </c>
      <c r="J279" s="71">
        <f t="shared" si="44"/>
        <v>0.369681782748794</v>
      </c>
      <c r="K279" s="71">
        <f t="shared" si="49"/>
        <v>0.142460416501676</v>
      </c>
      <c r="L279" s="71">
        <f t="shared" si="45"/>
        <v>0.51214219925047</v>
      </c>
      <c r="M279" s="72">
        <f t="shared" si="46"/>
        <v>53.6604028213849</v>
      </c>
      <c r="N279" s="72">
        <f t="shared" si="50"/>
        <v>98.8312722641293</v>
      </c>
      <c r="O279" s="72">
        <f t="shared" si="47"/>
        <v>81.9306125995399</v>
      </c>
      <c r="P279" s="72">
        <f t="shared" si="48"/>
        <v>71.1756396433803</v>
      </c>
    </row>
    <row r="280" s="25" customFormat="1" spans="1:16">
      <c r="A280" s="76">
        <v>650000</v>
      </c>
      <c r="B280" s="65" t="s">
        <v>206</v>
      </c>
      <c r="C280" s="65">
        <v>2016</v>
      </c>
      <c r="D280" s="66">
        <f>E280+F280</f>
        <v>3941.43</v>
      </c>
      <c r="E280" s="66">
        <v>2836.93</v>
      </c>
      <c r="F280" s="65">
        <v>1104.5</v>
      </c>
      <c r="G280" s="65"/>
      <c r="H280" s="67">
        <v>4493.33984375</v>
      </c>
      <c r="I280" s="66">
        <v>9649.7</v>
      </c>
      <c r="J280" s="71">
        <f t="shared" si="44"/>
        <v>0.29399152305253</v>
      </c>
      <c r="K280" s="71">
        <f t="shared" si="49"/>
        <v>0.465645547918588</v>
      </c>
      <c r="L280" s="71">
        <f t="shared" si="45"/>
        <v>0.759637070971118</v>
      </c>
      <c r="M280" s="72">
        <f t="shared" si="46"/>
        <v>64.6407499420261</v>
      </c>
      <c r="N280" s="72">
        <f t="shared" si="50"/>
        <v>66.3083633733879</v>
      </c>
      <c r="O280" s="72">
        <f t="shared" si="47"/>
        <v>63.4046876522842</v>
      </c>
      <c r="P280" s="72">
        <f t="shared" si="48"/>
        <v>64.6034539413759</v>
      </c>
    </row>
    <row r="281" s="25" customFormat="1" spans="1:16">
      <c r="A281" s="76">
        <v>110000</v>
      </c>
      <c r="B281" s="65" t="s">
        <v>176</v>
      </c>
      <c r="C281" s="65">
        <v>2017</v>
      </c>
      <c r="D281" s="66"/>
      <c r="E281" s="66">
        <v>3876.88</v>
      </c>
      <c r="F281" s="66"/>
      <c r="G281" s="66"/>
      <c r="H281" s="67">
        <v>33104.3984375</v>
      </c>
      <c r="I281" s="67">
        <v>28014.94</v>
      </c>
      <c r="J281" s="71">
        <f t="shared" si="44"/>
        <v>0.138386161098328</v>
      </c>
      <c r="K281" s="71">
        <f t="shared" si="49"/>
        <v>1.18166943914568</v>
      </c>
      <c r="L281" s="71">
        <f t="shared" si="45"/>
        <v>1.32005560024401</v>
      </c>
      <c r="M281" s="72">
        <f t="shared" si="46"/>
        <v>87.2143399250248</v>
      </c>
      <c r="N281" s="72">
        <f t="shared" si="50"/>
        <v>-5.74686910552333</v>
      </c>
      <c r="O281" s="72">
        <f t="shared" si="47"/>
        <v>21.4552462752537</v>
      </c>
      <c r="P281" s="72">
        <f t="shared" si="48"/>
        <v>48.8943700239838</v>
      </c>
    </row>
    <row r="282" s="25" customFormat="1" spans="1:16">
      <c r="A282" s="76">
        <v>120000</v>
      </c>
      <c r="B282" s="65" t="s">
        <v>177</v>
      </c>
      <c r="C282" s="65">
        <v>2017</v>
      </c>
      <c r="D282" s="66"/>
      <c r="E282" s="66">
        <v>3423.98</v>
      </c>
      <c r="F282" s="66"/>
      <c r="G282" s="66"/>
      <c r="H282" s="67">
        <v>20551.419921875</v>
      </c>
      <c r="I282" s="67">
        <v>18549.19</v>
      </c>
      <c r="J282" s="71">
        <f t="shared" si="44"/>
        <v>0.184589192304354</v>
      </c>
      <c r="K282" s="71">
        <f t="shared" si="49"/>
        <v>1.1079416363666</v>
      </c>
      <c r="L282" s="71">
        <f t="shared" si="45"/>
        <v>1.29253082867096</v>
      </c>
      <c r="M282" s="72">
        <f t="shared" si="46"/>
        <v>80.5116899050114</v>
      </c>
      <c r="N282" s="72">
        <f t="shared" si="50"/>
        <v>1.6725397081991</v>
      </c>
      <c r="O282" s="72">
        <f t="shared" si="47"/>
        <v>23.5155792785507</v>
      </c>
      <c r="P282" s="72">
        <f t="shared" si="48"/>
        <v>47.6450266777107</v>
      </c>
    </row>
    <row r="283" s="25" customFormat="1" spans="1:16">
      <c r="A283" s="76">
        <v>130000</v>
      </c>
      <c r="B283" s="65" t="s">
        <v>178</v>
      </c>
      <c r="C283" s="65">
        <v>2017</v>
      </c>
      <c r="D283" s="66"/>
      <c r="E283" s="66">
        <v>6150.97</v>
      </c>
      <c r="F283" s="66"/>
      <c r="G283" s="66"/>
      <c r="H283" s="67">
        <v>6974.8623046875</v>
      </c>
      <c r="I283" s="67">
        <v>34016.32</v>
      </c>
      <c r="J283" s="71">
        <f t="shared" si="44"/>
        <v>0.180824086791281</v>
      </c>
      <c r="K283" s="71">
        <f t="shared" si="49"/>
        <v>0.205044587559369</v>
      </c>
      <c r="L283" s="71">
        <f t="shared" si="45"/>
        <v>0.38586867435065</v>
      </c>
      <c r="M283" s="72">
        <f t="shared" si="46"/>
        <v>81.0578918290804</v>
      </c>
      <c r="N283" s="72">
        <f t="shared" si="50"/>
        <v>92.5332743197679</v>
      </c>
      <c r="O283" s="72">
        <f t="shared" si="47"/>
        <v>91.3826623687162</v>
      </c>
      <c r="P283" s="72">
        <f t="shared" si="48"/>
        <v>86.4503994891086</v>
      </c>
    </row>
    <row r="284" s="25" customFormat="1" spans="1:16">
      <c r="A284" s="76">
        <v>140000</v>
      </c>
      <c r="B284" s="65" t="s">
        <v>179</v>
      </c>
      <c r="C284" s="65">
        <v>2017</v>
      </c>
      <c r="D284" s="66"/>
      <c r="E284" s="66">
        <v>2578.56</v>
      </c>
      <c r="F284" s="66"/>
      <c r="G284" s="66"/>
      <c r="H284" s="67">
        <v>2906.3681640625</v>
      </c>
      <c r="I284" s="67">
        <v>15528.42</v>
      </c>
      <c r="J284" s="71">
        <f t="shared" si="44"/>
        <v>0.166054241191312</v>
      </c>
      <c r="K284" s="71">
        <f t="shared" si="49"/>
        <v>0.187164448415389</v>
      </c>
      <c r="L284" s="71">
        <f t="shared" si="45"/>
        <v>0.353218689606702</v>
      </c>
      <c r="M284" s="72">
        <f t="shared" si="46"/>
        <v>83.2005457485772</v>
      </c>
      <c r="N284" s="72">
        <f t="shared" si="50"/>
        <v>94.3325963794924</v>
      </c>
      <c r="O284" s="72">
        <f t="shared" si="47"/>
        <v>93.8266369153006</v>
      </c>
      <c r="P284" s="72">
        <f t="shared" si="48"/>
        <v>88.6147832247773</v>
      </c>
    </row>
    <row r="285" s="25" customFormat="1" spans="1:16">
      <c r="A285" s="76">
        <v>150000</v>
      </c>
      <c r="B285" s="65" t="s">
        <v>180</v>
      </c>
      <c r="C285" s="65">
        <v>2017</v>
      </c>
      <c r="D285" s="66"/>
      <c r="E285" s="66">
        <v>6217.37</v>
      </c>
      <c r="F285" s="66"/>
      <c r="G285" s="66"/>
      <c r="H285" s="67">
        <v>2352.5771484375</v>
      </c>
      <c r="I285" s="67">
        <v>16096.21</v>
      </c>
      <c r="J285" s="71">
        <f t="shared" si="44"/>
        <v>0.386262977433818</v>
      </c>
      <c r="K285" s="71">
        <f t="shared" si="49"/>
        <v>0.146157210202743</v>
      </c>
      <c r="L285" s="71">
        <f t="shared" si="45"/>
        <v>0.532420187636562</v>
      </c>
      <c r="M285" s="72">
        <f t="shared" si="46"/>
        <v>51.2549774199248</v>
      </c>
      <c r="N285" s="72">
        <f t="shared" si="50"/>
        <v>98.4592548875856</v>
      </c>
      <c r="O285" s="72">
        <f t="shared" si="47"/>
        <v>80.412728659924</v>
      </c>
      <c r="P285" s="72">
        <f t="shared" si="48"/>
        <v>69.4431582854567</v>
      </c>
    </row>
    <row r="286" s="25" customFormat="1" spans="1:16">
      <c r="A286" s="76">
        <v>210000</v>
      </c>
      <c r="B286" s="65" t="s">
        <v>181</v>
      </c>
      <c r="C286" s="65">
        <v>2017</v>
      </c>
      <c r="D286" s="66"/>
      <c r="E286" s="66">
        <v>8455.24</v>
      </c>
      <c r="F286" s="66"/>
      <c r="G286" s="66"/>
      <c r="H286" s="67">
        <v>4084.736328125</v>
      </c>
      <c r="I286" s="67">
        <v>23409.24</v>
      </c>
      <c r="J286" s="71">
        <f t="shared" si="44"/>
        <v>0.361192418036638</v>
      </c>
      <c r="K286" s="71">
        <f t="shared" si="49"/>
        <v>0.174492479385277</v>
      </c>
      <c r="L286" s="71">
        <f t="shared" si="45"/>
        <v>0.535684897421915</v>
      </c>
      <c r="M286" s="72">
        <f t="shared" si="46"/>
        <v>54.8919506023973</v>
      </c>
      <c r="N286" s="72">
        <f t="shared" si="50"/>
        <v>95.6078075639481</v>
      </c>
      <c r="O286" s="72">
        <f t="shared" si="47"/>
        <v>80.1683528147295</v>
      </c>
      <c r="P286" s="72">
        <f t="shared" si="48"/>
        <v>70.6180426584071</v>
      </c>
    </row>
    <row r="287" s="25" customFormat="1" spans="1:16">
      <c r="A287" s="76">
        <v>220000</v>
      </c>
      <c r="B287" s="65" t="s">
        <v>182</v>
      </c>
      <c r="C287" s="65">
        <v>2017</v>
      </c>
      <c r="D287" s="66"/>
      <c r="E287" s="66">
        <v>3193.27</v>
      </c>
      <c r="F287" s="66"/>
      <c r="G287" s="66"/>
      <c r="H287" s="67">
        <v>3329.79150390625</v>
      </c>
      <c r="I287" s="67">
        <v>14944.53</v>
      </c>
      <c r="J287" s="71">
        <f t="shared" si="44"/>
        <v>0.213674836210975</v>
      </c>
      <c r="K287" s="71">
        <f t="shared" si="49"/>
        <v>0.222810051832092</v>
      </c>
      <c r="L287" s="71">
        <f t="shared" si="45"/>
        <v>0.436484888043067</v>
      </c>
      <c r="M287" s="72">
        <f t="shared" si="46"/>
        <v>76.2922504737866</v>
      </c>
      <c r="N287" s="72">
        <f t="shared" si="50"/>
        <v>90.7454922723378</v>
      </c>
      <c r="O287" s="72">
        <f t="shared" si="47"/>
        <v>87.5938477986981</v>
      </c>
      <c r="P287" s="72">
        <f t="shared" si="48"/>
        <v>82.5733780309703</v>
      </c>
    </row>
    <row r="288" s="25" customFormat="1" spans="1:16">
      <c r="A288" s="76">
        <v>230000</v>
      </c>
      <c r="B288" s="65" t="s">
        <v>183</v>
      </c>
      <c r="C288" s="65">
        <v>2017</v>
      </c>
      <c r="D288" s="66"/>
      <c r="E288" s="66">
        <v>3454.57</v>
      </c>
      <c r="F288" s="66"/>
      <c r="G288" s="66"/>
      <c r="H288" s="67">
        <v>2468.23291015625</v>
      </c>
      <c r="I288" s="67">
        <v>15902.68</v>
      </c>
      <c r="J288" s="71">
        <f t="shared" si="44"/>
        <v>0.217231938264494</v>
      </c>
      <c r="K288" s="71">
        <f t="shared" si="49"/>
        <v>0.155208613275011</v>
      </c>
      <c r="L288" s="71">
        <f t="shared" si="45"/>
        <v>0.372440551539505</v>
      </c>
      <c r="M288" s="72">
        <f t="shared" si="46"/>
        <v>75.7762235048223</v>
      </c>
      <c r="N288" s="72">
        <f t="shared" si="50"/>
        <v>97.548390095749</v>
      </c>
      <c r="O288" s="72">
        <f t="shared" si="47"/>
        <v>92.387808025482</v>
      </c>
      <c r="P288" s="72">
        <f t="shared" si="48"/>
        <v>85.1141321792056</v>
      </c>
    </row>
    <row r="289" s="25" customFormat="1" spans="1:16">
      <c r="A289" s="76">
        <v>310000</v>
      </c>
      <c r="B289" s="65" t="s">
        <v>184</v>
      </c>
      <c r="C289" s="65">
        <v>2017</v>
      </c>
      <c r="D289" s="66"/>
      <c r="E289" s="66">
        <v>4694.18</v>
      </c>
      <c r="F289" s="66"/>
      <c r="G289" s="66"/>
      <c r="H289" s="67">
        <v>11376.4912109375</v>
      </c>
      <c r="I289" s="67">
        <v>30632.99</v>
      </c>
      <c r="J289" s="71">
        <f t="shared" si="44"/>
        <v>0.153239367100632</v>
      </c>
      <c r="K289" s="71">
        <f t="shared" si="49"/>
        <v>0.371380371649568</v>
      </c>
      <c r="L289" s="71">
        <f t="shared" si="45"/>
        <v>0.5246197387502</v>
      </c>
      <c r="M289" s="72">
        <f t="shared" si="46"/>
        <v>85.0595929547519</v>
      </c>
      <c r="N289" s="72">
        <f t="shared" si="50"/>
        <v>75.7944982271975</v>
      </c>
      <c r="O289" s="72">
        <f t="shared" si="47"/>
        <v>80.9966216901875</v>
      </c>
      <c r="P289" s="72">
        <f t="shared" si="48"/>
        <v>81.9876826298717</v>
      </c>
    </row>
    <row r="290" s="25" customFormat="1" spans="1:16">
      <c r="A290" s="76">
        <v>320000</v>
      </c>
      <c r="B290" s="65" t="s">
        <v>185</v>
      </c>
      <c r="C290" s="65">
        <v>2017</v>
      </c>
      <c r="D290" s="66"/>
      <c r="E290" s="66">
        <v>12026.28</v>
      </c>
      <c r="F290" s="66"/>
      <c r="G290" s="66"/>
      <c r="H290" s="67">
        <v>51670.328125</v>
      </c>
      <c r="I290" s="67">
        <v>85869.76</v>
      </c>
      <c r="J290" s="71">
        <f t="shared" si="44"/>
        <v>0.140052563323806</v>
      </c>
      <c r="K290" s="71">
        <f t="shared" si="49"/>
        <v>0.601729038546282</v>
      </c>
      <c r="L290" s="71">
        <f t="shared" si="45"/>
        <v>0.741781601870088</v>
      </c>
      <c r="M290" s="72">
        <f t="shared" si="46"/>
        <v>86.9725958095761</v>
      </c>
      <c r="N290" s="72">
        <f t="shared" si="50"/>
        <v>52.6139494385178</v>
      </c>
      <c r="O290" s="72">
        <f t="shared" si="47"/>
        <v>64.74123688324</v>
      </c>
      <c r="P290" s="72">
        <f t="shared" si="48"/>
        <v>73.4314588574636</v>
      </c>
    </row>
    <row r="291" s="25" customFormat="1" spans="1:16">
      <c r="A291" s="76">
        <v>330000</v>
      </c>
      <c r="B291" s="65" t="s">
        <v>186</v>
      </c>
      <c r="C291" s="65">
        <v>2017</v>
      </c>
      <c r="D291" s="66"/>
      <c r="E291" s="66">
        <v>9239.09</v>
      </c>
      <c r="F291" s="66"/>
      <c r="G291" s="66"/>
      <c r="H291" s="67">
        <v>24406.7734375</v>
      </c>
      <c r="I291" s="67">
        <v>51768.26</v>
      </c>
      <c r="J291" s="71">
        <f t="shared" si="44"/>
        <v>0.178470166855135</v>
      </c>
      <c r="K291" s="71">
        <f t="shared" si="49"/>
        <v>0.471462116700465</v>
      </c>
      <c r="L291" s="71">
        <f t="shared" si="45"/>
        <v>0.649932283555599</v>
      </c>
      <c r="M291" s="72">
        <f t="shared" si="46"/>
        <v>81.3993737858976</v>
      </c>
      <c r="N291" s="72">
        <f t="shared" si="50"/>
        <v>65.7230278546394</v>
      </c>
      <c r="O291" s="72">
        <f t="shared" si="47"/>
        <v>71.6165049068596</v>
      </c>
      <c r="P291" s="72">
        <f t="shared" si="48"/>
        <v>75.3292439359346</v>
      </c>
    </row>
    <row r="292" s="25" customFormat="1" spans="1:16">
      <c r="A292" s="76">
        <v>340000</v>
      </c>
      <c r="B292" s="65" t="s">
        <v>187</v>
      </c>
      <c r="C292" s="65">
        <v>2017</v>
      </c>
      <c r="D292" s="66"/>
      <c r="E292" s="66">
        <v>5823.36</v>
      </c>
      <c r="F292" s="66"/>
      <c r="G292" s="66"/>
      <c r="H292" s="67">
        <v>10749.4072265625</v>
      </c>
      <c r="I292" s="67">
        <v>27018</v>
      </c>
      <c r="J292" s="71">
        <f t="shared" si="44"/>
        <v>0.215536309127248</v>
      </c>
      <c r="K292" s="71">
        <f t="shared" si="49"/>
        <v>0.397860952941095</v>
      </c>
      <c r="L292" s="71">
        <f t="shared" si="45"/>
        <v>0.613397262068343</v>
      </c>
      <c r="M292" s="72">
        <f t="shared" si="46"/>
        <v>76.0222075533583</v>
      </c>
      <c r="N292" s="72">
        <f t="shared" si="50"/>
        <v>73.1296926745955</v>
      </c>
      <c r="O292" s="72">
        <f t="shared" si="47"/>
        <v>74.351289111937</v>
      </c>
      <c r="P292" s="72">
        <f t="shared" si="48"/>
        <v>74.9424290451794</v>
      </c>
    </row>
    <row r="293" s="25" customFormat="1" spans="1:16">
      <c r="A293" s="76">
        <v>350000</v>
      </c>
      <c r="B293" s="65" t="s">
        <v>188</v>
      </c>
      <c r="C293" s="65">
        <v>2017</v>
      </c>
      <c r="D293" s="66"/>
      <c r="E293" s="66">
        <v>5462.76</v>
      </c>
      <c r="F293" s="66"/>
      <c r="G293" s="66"/>
      <c r="H293" s="67">
        <v>9756.4716796875</v>
      </c>
      <c r="I293" s="67">
        <v>32182.09</v>
      </c>
      <c r="J293" s="71">
        <f t="shared" si="44"/>
        <v>0.169745345936202</v>
      </c>
      <c r="K293" s="71">
        <f t="shared" si="49"/>
        <v>0.303164638458456</v>
      </c>
      <c r="L293" s="71">
        <f t="shared" si="45"/>
        <v>0.472909984394659</v>
      </c>
      <c r="M293" s="72">
        <f t="shared" si="46"/>
        <v>82.6650790779623</v>
      </c>
      <c r="N293" s="72">
        <f t="shared" si="50"/>
        <v>82.6592140195453</v>
      </c>
      <c r="O293" s="72">
        <f t="shared" si="47"/>
        <v>84.8672919047731</v>
      </c>
      <c r="P293" s="72">
        <f t="shared" si="48"/>
        <v>83.3245699143221</v>
      </c>
    </row>
    <row r="294" s="25" customFormat="1" spans="1:16">
      <c r="A294" s="76">
        <v>360000</v>
      </c>
      <c r="B294" s="65" t="s">
        <v>189</v>
      </c>
      <c r="C294" s="65">
        <v>2017</v>
      </c>
      <c r="D294" s="66"/>
      <c r="E294" s="66">
        <v>4269.08</v>
      </c>
      <c r="F294" s="66"/>
      <c r="G294" s="66"/>
      <c r="H294" s="67">
        <v>8624.478515625</v>
      </c>
      <c r="I294" s="67">
        <v>20006.31</v>
      </c>
      <c r="J294" s="71">
        <f t="shared" si="44"/>
        <v>0.213386676503563</v>
      </c>
      <c r="K294" s="71">
        <f t="shared" si="49"/>
        <v>0.431087917543265</v>
      </c>
      <c r="L294" s="71">
        <f t="shared" si="45"/>
        <v>0.644474594046828</v>
      </c>
      <c r="M294" s="72">
        <f t="shared" si="46"/>
        <v>76.3340536546221</v>
      </c>
      <c r="N294" s="72">
        <f t="shared" si="50"/>
        <v>69.7859820969012</v>
      </c>
      <c r="O294" s="72">
        <f t="shared" si="47"/>
        <v>72.0250335584716</v>
      </c>
      <c r="P294" s="72">
        <f t="shared" si="48"/>
        <v>73.7317333142327</v>
      </c>
    </row>
    <row r="295" s="25" customFormat="1" spans="1:16">
      <c r="A295" s="76">
        <v>370000</v>
      </c>
      <c r="B295" s="65" t="s">
        <v>190</v>
      </c>
      <c r="C295" s="65">
        <v>2017</v>
      </c>
      <c r="D295" s="66"/>
      <c r="E295" s="66">
        <v>10196.85</v>
      </c>
      <c r="F295" s="66"/>
      <c r="G295" s="66"/>
      <c r="H295" s="67">
        <v>14546.328125</v>
      </c>
      <c r="I295" s="67">
        <v>72634.15</v>
      </c>
      <c r="J295" s="71">
        <f t="shared" si="44"/>
        <v>0.140386443566835</v>
      </c>
      <c r="K295" s="71">
        <f t="shared" si="49"/>
        <v>0.200268442943161</v>
      </c>
      <c r="L295" s="71">
        <f t="shared" si="45"/>
        <v>0.340654886509996</v>
      </c>
      <c r="M295" s="72">
        <f t="shared" si="46"/>
        <v>86.9241599741081</v>
      </c>
      <c r="N295" s="72">
        <f t="shared" si="50"/>
        <v>93.0139094143371</v>
      </c>
      <c r="O295" s="72">
        <f t="shared" si="47"/>
        <v>94.7670849803595</v>
      </c>
      <c r="P295" s="72">
        <f t="shared" si="48"/>
        <v>90.4949873640293</v>
      </c>
    </row>
    <row r="296" s="25" customFormat="1" spans="1:16">
      <c r="A296" s="76">
        <v>410000</v>
      </c>
      <c r="B296" s="65" t="s">
        <v>191</v>
      </c>
      <c r="C296" s="65">
        <v>2017</v>
      </c>
      <c r="D296" s="66"/>
      <c r="E296" s="66">
        <v>5548.47</v>
      </c>
      <c r="F296" s="66"/>
      <c r="G296" s="66"/>
      <c r="H296" s="67">
        <v>12184.5087890625</v>
      </c>
      <c r="I296" s="67">
        <v>44552.83</v>
      </c>
      <c r="J296" s="71">
        <f t="shared" si="44"/>
        <v>0.124536870048435</v>
      </c>
      <c r="K296" s="71">
        <f t="shared" si="49"/>
        <v>0.273484507921551</v>
      </c>
      <c r="L296" s="71">
        <f t="shared" si="45"/>
        <v>0.398021377969985</v>
      </c>
      <c r="M296" s="72">
        <f t="shared" si="46"/>
        <v>89.2234494684834</v>
      </c>
      <c r="N296" s="72">
        <f t="shared" si="50"/>
        <v>85.6459980250009</v>
      </c>
      <c r="O296" s="72">
        <f t="shared" si="47"/>
        <v>90.4729866506183</v>
      </c>
      <c r="P296" s="72">
        <f t="shared" si="48"/>
        <v>88.8828203344274</v>
      </c>
    </row>
    <row r="297" s="25" customFormat="1" spans="1:16">
      <c r="A297" s="76">
        <v>420000</v>
      </c>
      <c r="B297" s="65" t="s">
        <v>192</v>
      </c>
      <c r="C297" s="65">
        <v>2017</v>
      </c>
      <c r="D297" s="66"/>
      <c r="E297" s="66">
        <v>5715.53</v>
      </c>
      <c r="F297" s="66"/>
      <c r="G297" s="66"/>
      <c r="H297" s="67">
        <v>15711.3583984375</v>
      </c>
      <c r="I297" s="67">
        <v>35478.09</v>
      </c>
      <c r="J297" s="71">
        <f t="shared" si="44"/>
        <v>0.161100273436366</v>
      </c>
      <c r="K297" s="71">
        <f t="shared" si="49"/>
        <v>0.44284679356858</v>
      </c>
      <c r="L297" s="71">
        <f t="shared" si="45"/>
        <v>0.603947067004946</v>
      </c>
      <c r="M297" s="72">
        <f t="shared" si="46"/>
        <v>83.9192153078053</v>
      </c>
      <c r="N297" s="72">
        <f t="shared" si="50"/>
        <v>68.6026576910036</v>
      </c>
      <c r="O297" s="72">
        <f t="shared" si="47"/>
        <v>75.0586718680493</v>
      </c>
      <c r="P297" s="72">
        <f t="shared" si="48"/>
        <v>78.1977407525182</v>
      </c>
    </row>
    <row r="298" s="25" customFormat="1" spans="1:16">
      <c r="A298" s="76">
        <v>430000</v>
      </c>
      <c r="B298" s="65" t="s">
        <v>193</v>
      </c>
      <c r="C298" s="65">
        <v>2017</v>
      </c>
      <c r="D298" s="66"/>
      <c r="E298" s="66">
        <v>7667.49</v>
      </c>
      <c r="F298" s="66"/>
      <c r="G298" s="66"/>
      <c r="H298" s="67">
        <v>14222.0673828125</v>
      </c>
      <c r="I298" s="67">
        <v>33902.96</v>
      </c>
      <c r="J298" s="71">
        <f t="shared" si="44"/>
        <v>0.226159898722707</v>
      </c>
      <c r="K298" s="71">
        <f t="shared" si="49"/>
        <v>0.41949338296162</v>
      </c>
      <c r="L298" s="71">
        <f t="shared" si="45"/>
        <v>0.645653281684328</v>
      </c>
      <c r="M298" s="72">
        <f t="shared" si="46"/>
        <v>74.4810488640702</v>
      </c>
      <c r="N298" s="72">
        <f t="shared" si="50"/>
        <v>70.9527684220521</v>
      </c>
      <c r="O298" s="72">
        <f t="shared" si="47"/>
        <v>71.9368043416124</v>
      </c>
      <c r="P298" s="72">
        <f t="shared" si="48"/>
        <v>73.0121194189293</v>
      </c>
    </row>
    <row r="299" s="25" customFormat="1" spans="1:16">
      <c r="A299" s="76">
        <v>440000</v>
      </c>
      <c r="B299" s="65" t="s">
        <v>194</v>
      </c>
      <c r="C299" s="65">
        <v>2017</v>
      </c>
      <c r="D299" s="66"/>
      <c r="E299" s="66">
        <v>9023.37</v>
      </c>
      <c r="F299" s="66"/>
      <c r="G299" s="66"/>
      <c r="H299" s="67">
        <v>17095.4375</v>
      </c>
      <c r="I299" s="67">
        <v>89705.23</v>
      </c>
      <c r="J299" s="71">
        <f t="shared" si="44"/>
        <v>0.100589118382507</v>
      </c>
      <c r="K299" s="71">
        <f t="shared" si="49"/>
        <v>0.190573476039245</v>
      </c>
      <c r="L299" s="71">
        <f t="shared" si="45"/>
        <v>0.291162594421752</v>
      </c>
      <c r="M299" s="72">
        <f t="shared" si="46"/>
        <v>92.6975375097453</v>
      </c>
      <c r="N299" s="72">
        <f t="shared" si="50"/>
        <v>93.9895376059325</v>
      </c>
      <c r="O299" s="72">
        <f t="shared" si="47"/>
        <v>98.4717697777454</v>
      </c>
      <c r="P299" s="72">
        <f t="shared" si="48"/>
        <v>94.6882072093828</v>
      </c>
    </row>
    <row r="300" s="25" customFormat="1" spans="1:16">
      <c r="A300" s="76">
        <v>450000</v>
      </c>
      <c r="B300" s="65" t="s">
        <v>195</v>
      </c>
      <c r="C300" s="65">
        <v>2017</v>
      </c>
      <c r="D300" s="66"/>
      <c r="E300" s="66">
        <v>4836.8</v>
      </c>
      <c r="F300" s="66"/>
      <c r="G300" s="66"/>
      <c r="H300" s="67">
        <v>10988.1181640625</v>
      </c>
      <c r="I300" s="67">
        <v>18523.26</v>
      </c>
      <c r="J300" s="71">
        <f t="shared" si="44"/>
        <v>0.261120342747443</v>
      </c>
      <c r="K300" s="71">
        <f t="shared" si="49"/>
        <v>0.593206496268071</v>
      </c>
      <c r="L300" s="71">
        <f t="shared" si="45"/>
        <v>0.854326839015514</v>
      </c>
      <c r="M300" s="72">
        <f t="shared" si="46"/>
        <v>69.4093551953762</v>
      </c>
      <c r="N300" s="72">
        <f t="shared" si="50"/>
        <v>53.4715936773371</v>
      </c>
      <c r="O300" s="72">
        <f t="shared" si="47"/>
        <v>56.3168012493549</v>
      </c>
      <c r="P300" s="72">
        <f t="shared" si="48"/>
        <v>62.294036707962</v>
      </c>
    </row>
    <row r="301" s="25" customFormat="1" spans="1:16">
      <c r="A301" s="76">
        <v>460000</v>
      </c>
      <c r="B301" s="65" t="s">
        <v>196</v>
      </c>
      <c r="C301" s="65">
        <v>2017</v>
      </c>
      <c r="D301" s="66"/>
      <c r="E301" s="66">
        <v>1719.26</v>
      </c>
      <c r="F301" s="66"/>
      <c r="G301" s="66"/>
      <c r="H301" s="67">
        <v>3153.28369140625</v>
      </c>
      <c r="I301" s="67">
        <v>4462.54</v>
      </c>
      <c r="J301" s="71">
        <f t="shared" si="44"/>
        <v>0.385264893984144</v>
      </c>
      <c r="K301" s="71">
        <f t="shared" si="49"/>
        <v>0.706611860376882</v>
      </c>
      <c r="L301" s="71">
        <f t="shared" si="45"/>
        <v>1.09187675436103</v>
      </c>
      <c r="M301" s="72">
        <f t="shared" si="46"/>
        <v>51.3997688736307</v>
      </c>
      <c r="N301" s="72">
        <f t="shared" si="50"/>
        <v>42.0593349869015</v>
      </c>
      <c r="O301" s="72">
        <f t="shared" si="47"/>
        <v>38.5352938091313</v>
      </c>
      <c r="P301" s="72">
        <f t="shared" si="48"/>
        <v>45.672339576935</v>
      </c>
    </row>
    <row r="302" s="25" customFormat="1" spans="1:16">
      <c r="A302" s="76">
        <v>500000</v>
      </c>
      <c r="B302" s="65" t="s">
        <v>197</v>
      </c>
      <c r="C302" s="65">
        <v>2017</v>
      </c>
      <c r="D302" s="66"/>
      <c r="E302" s="66">
        <v>4018.5</v>
      </c>
      <c r="F302" s="66"/>
      <c r="G302" s="66"/>
      <c r="H302" s="67">
        <v>14241.9970703125</v>
      </c>
      <c r="I302" s="67">
        <v>19424.73</v>
      </c>
      <c r="J302" s="71">
        <f t="shared" si="44"/>
        <v>0.206875462361639</v>
      </c>
      <c r="K302" s="71">
        <f t="shared" si="49"/>
        <v>0.73318893340152</v>
      </c>
      <c r="L302" s="71">
        <f t="shared" si="45"/>
        <v>0.940064395763159</v>
      </c>
      <c r="M302" s="72">
        <f t="shared" si="46"/>
        <v>77.2786321478398</v>
      </c>
      <c r="N302" s="72">
        <f t="shared" si="50"/>
        <v>39.3848192355941</v>
      </c>
      <c r="O302" s="72">
        <f t="shared" si="47"/>
        <v>49.8990216387101</v>
      </c>
      <c r="P302" s="72">
        <f t="shared" si="48"/>
        <v>61.4859864126517</v>
      </c>
    </row>
    <row r="303" s="25" customFormat="1" spans="1:16">
      <c r="A303" s="76">
        <v>510000</v>
      </c>
      <c r="B303" s="65" t="s">
        <v>198</v>
      </c>
      <c r="C303" s="65">
        <v>2017</v>
      </c>
      <c r="D303" s="66"/>
      <c r="E303" s="66">
        <v>8496.92</v>
      </c>
      <c r="F303" s="66"/>
      <c r="G303" s="66"/>
      <c r="H303" s="67">
        <v>22056.85546875</v>
      </c>
      <c r="I303" s="67">
        <v>36980.22</v>
      </c>
      <c r="J303" s="71">
        <f t="shared" si="44"/>
        <v>0.229769319922921</v>
      </c>
      <c r="K303" s="71">
        <f t="shared" si="49"/>
        <v>0.59645008787806</v>
      </c>
      <c r="L303" s="71">
        <f t="shared" si="45"/>
        <v>0.826219407800981</v>
      </c>
      <c r="M303" s="72">
        <f t="shared" si="46"/>
        <v>73.9574319833515</v>
      </c>
      <c r="N303" s="72">
        <f t="shared" si="50"/>
        <v>53.1451831337952</v>
      </c>
      <c r="O303" s="72">
        <f t="shared" si="47"/>
        <v>58.4207485251931</v>
      </c>
      <c r="P303" s="72">
        <f t="shared" si="48"/>
        <v>65.1339771759927</v>
      </c>
    </row>
    <row r="304" s="25" customFormat="1" spans="1:16">
      <c r="A304" s="76">
        <v>520000</v>
      </c>
      <c r="B304" s="65" t="s">
        <v>199</v>
      </c>
      <c r="C304" s="65">
        <v>2017</v>
      </c>
      <c r="D304" s="66"/>
      <c r="E304" s="66">
        <v>8607.16</v>
      </c>
      <c r="F304" s="66"/>
      <c r="G304" s="66"/>
      <c r="H304" s="67">
        <v>11974.333984375</v>
      </c>
      <c r="I304" s="67">
        <v>13540.83</v>
      </c>
      <c r="J304" s="71">
        <f t="shared" ref="J304:J367" si="51">E304/I304</f>
        <v>0.635644934616268</v>
      </c>
      <c r="K304" s="71">
        <f t="shared" si="49"/>
        <v>0.884313146563025</v>
      </c>
      <c r="L304" s="71">
        <f t="shared" ref="L304:L367" si="52">(E304+H304)/I304</f>
        <v>1.51995808117929</v>
      </c>
      <c r="M304" s="72">
        <f t="shared" si="46"/>
        <v>15.0772649047787</v>
      </c>
      <c r="N304" s="72">
        <f t="shared" si="50"/>
        <v>24.1768206674414</v>
      </c>
      <c r="O304" s="72">
        <f t="shared" si="47"/>
        <v>6.49179134452981</v>
      </c>
      <c r="P304" s="72">
        <f t="shared" si="48"/>
        <v>14.3215339892366</v>
      </c>
    </row>
    <row r="305" s="25" customFormat="1" spans="1:16">
      <c r="A305" s="76">
        <v>530000</v>
      </c>
      <c r="B305" s="65" t="s">
        <v>200</v>
      </c>
      <c r="C305" s="65">
        <v>2017</v>
      </c>
      <c r="D305" s="66"/>
      <c r="E305" s="66">
        <v>6724.52</v>
      </c>
      <c r="F305" s="66"/>
      <c r="G305" s="66"/>
      <c r="H305" s="67">
        <v>11462.2548828125</v>
      </c>
      <c r="I305" s="67">
        <v>16376.34</v>
      </c>
      <c r="J305" s="71">
        <f t="shared" si="51"/>
        <v>0.410624107706606</v>
      </c>
      <c r="K305" s="71">
        <f t="shared" si="49"/>
        <v>0.699927754480702</v>
      </c>
      <c r="L305" s="71">
        <f t="shared" si="52"/>
        <v>1.11055186218731</v>
      </c>
      <c r="M305" s="72">
        <f t="shared" si="46"/>
        <v>47.7209207563621</v>
      </c>
      <c r="N305" s="72">
        <f t="shared" si="50"/>
        <v>42.7319728837145</v>
      </c>
      <c r="O305" s="72">
        <f t="shared" si="47"/>
        <v>37.1373915270908</v>
      </c>
      <c r="P305" s="72">
        <f t="shared" si="48"/>
        <v>43.5480724130512</v>
      </c>
    </row>
    <row r="306" s="25" customFormat="1" spans="1:16">
      <c r="A306" s="76">
        <v>540000</v>
      </c>
      <c r="B306" s="65" t="s">
        <v>201</v>
      </c>
      <c r="C306" s="65">
        <v>2017</v>
      </c>
      <c r="D306" s="66"/>
      <c r="E306" s="66">
        <v>98.64</v>
      </c>
      <c r="F306" s="66"/>
      <c r="G306" s="66"/>
      <c r="H306" s="67">
        <v>309.176910400391</v>
      </c>
      <c r="I306" s="67">
        <v>1310.92</v>
      </c>
      <c r="J306" s="71">
        <f t="shared" si="51"/>
        <v>0.075244866200836</v>
      </c>
      <c r="K306" s="71">
        <f t="shared" si="49"/>
        <v>0.235847275501473</v>
      </c>
      <c r="L306" s="71">
        <f t="shared" si="52"/>
        <v>0.311092141702309</v>
      </c>
      <c r="M306" s="72">
        <f t="shared" si="46"/>
        <v>96.3742151639713</v>
      </c>
      <c r="N306" s="72">
        <f t="shared" si="50"/>
        <v>89.4335246216957</v>
      </c>
      <c r="O306" s="72">
        <f t="shared" si="47"/>
        <v>96.9799679695482</v>
      </c>
      <c r="P306" s="72">
        <f t="shared" si="48"/>
        <v>95.1678028971892</v>
      </c>
    </row>
    <row r="307" s="25" customFormat="1" spans="1:16">
      <c r="A307" s="76">
        <v>610000</v>
      </c>
      <c r="B307" s="65" t="s">
        <v>202</v>
      </c>
      <c r="C307" s="65">
        <v>2017</v>
      </c>
      <c r="D307" s="66"/>
      <c r="E307" s="66">
        <v>5395.43</v>
      </c>
      <c r="F307" s="66"/>
      <c r="G307" s="66"/>
      <c r="H307" s="67">
        <v>11415.3427734375</v>
      </c>
      <c r="I307" s="67">
        <v>21898.81</v>
      </c>
      <c r="J307" s="71">
        <f t="shared" si="51"/>
        <v>0.246380054441314</v>
      </c>
      <c r="K307" s="71">
        <f t="shared" si="49"/>
        <v>0.521276853556769</v>
      </c>
      <c r="L307" s="71">
        <f t="shared" si="52"/>
        <v>0.767656907998083</v>
      </c>
      <c r="M307" s="72">
        <f t="shared" si="46"/>
        <v>71.5477212534281</v>
      </c>
      <c r="N307" s="72">
        <f t="shared" si="50"/>
        <v>60.7100492528984</v>
      </c>
      <c r="O307" s="72">
        <f t="shared" si="47"/>
        <v>62.8043725919444</v>
      </c>
      <c r="P307" s="72">
        <f t="shared" si="48"/>
        <v>66.7571822548771</v>
      </c>
    </row>
    <row r="308" s="25" customFormat="1" spans="1:16">
      <c r="A308" s="76">
        <v>620000</v>
      </c>
      <c r="B308" s="65" t="s">
        <v>203</v>
      </c>
      <c r="C308" s="65">
        <v>2017</v>
      </c>
      <c r="D308" s="66"/>
      <c r="E308" s="66">
        <v>2068.6</v>
      </c>
      <c r="F308" s="66"/>
      <c r="G308" s="66"/>
      <c r="H308" s="67">
        <v>5251.47705078125</v>
      </c>
      <c r="I308" s="67">
        <v>7459.9</v>
      </c>
      <c r="J308" s="71">
        <f t="shared" si="51"/>
        <v>0.277295942304857</v>
      </c>
      <c r="K308" s="71">
        <f t="shared" si="49"/>
        <v>0.703960783761344</v>
      </c>
      <c r="L308" s="71">
        <f t="shared" si="52"/>
        <v>0.981256726066201</v>
      </c>
      <c r="M308" s="72">
        <f t="shared" si="46"/>
        <v>67.0627692708777</v>
      </c>
      <c r="N308" s="72">
        <f t="shared" si="50"/>
        <v>42.3261192998168</v>
      </c>
      <c r="O308" s="72">
        <f t="shared" si="47"/>
        <v>46.8156202967296</v>
      </c>
      <c r="P308" s="72">
        <f t="shared" si="48"/>
        <v>56.0412945844211</v>
      </c>
    </row>
    <row r="309" s="25" customFormat="1" spans="1:16">
      <c r="A309" s="76">
        <v>630000</v>
      </c>
      <c r="B309" s="65" t="s">
        <v>204</v>
      </c>
      <c r="C309" s="65">
        <v>2017</v>
      </c>
      <c r="D309" s="66"/>
      <c r="E309" s="66">
        <v>1512.57</v>
      </c>
      <c r="F309" s="66"/>
      <c r="G309" s="66"/>
      <c r="H309" s="67">
        <v>1108.00439453125</v>
      </c>
      <c r="I309" s="67">
        <v>2624.83</v>
      </c>
      <c r="J309" s="71">
        <f t="shared" si="51"/>
        <v>0.576254462193742</v>
      </c>
      <c r="K309" s="71">
        <f t="shared" si="49"/>
        <v>0.422124249772842</v>
      </c>
      <c r="L309" s="71">
        <f t="shared" si="52"/>
        <v>0.998378711966584</v>
      </c>
      <c r="M309" s="72">
        <f t="shared" si="46"/>
        <v>23.6930102526625</v>
      </c>
      <c r="N309" s="72">
        <f t="shared" si="50"/>
        <v>70.6880178710911</v>
      </c>
      <c r="O309" s="72">
        <f t="shared" si="47"/>
        <v>45.5339750507768</v>
      </c>
      <c r="P309" s="72">
        <f t="shared" si="48"/>
        <v>39.6443012157825</v>
      </c>
    </row>
    <row r="310" s="25" customFormat="1" spans="1:16">
      <c r="A310" s="76">
        <v>640000</v>
      </c>
      <c r="B310" s="65" t="s">
        <v>205</v>
      </c>
      <c r="C310" s="65">
        <v>2017</v>
      </c>
      <c r="D310" s="66"/>
      <c r="E310" s="66">
        <v>1226.26</v>
      </c>
      <c r="F310" s="66"/>
      <c r="G310" s="66"/>
      <c r="H310" s="67">
        <v>410.530303955078</v>
      </c>
      <c r="I310" s="67">
        <v>3443.56</v>
      </c>
      <c r="J310" s="71">
        <f t="shared" si="51"/>
        <v>0.356102405649967</v>
      </c>
      <c r="K310" s="71">
        <f t="shared" si="49"/>
        <v>0.119216829082426</v>
      </c>
      <c r="L310" s="71">
        <f t="shared" si="52"/>
        <v>0.475319234732393</v>
      </c>
      <c r="M310" s="72">
        <f t="shared" si="46"/>
        <v>55.630356086515</v>
      </c>
      <c r="N310" s="72">
        <f t="shared" si="50"/>
        <v>101.170331219645</v>
      </c>
      <c r="O310" s="72">
        <f t="shared" si="47"/>
        <v>84.6869504268842</v>
      </c>
      <c r="P310" s="72">
        <f t="shared" si="48"/>
        <v>73.4553294152518</v>
      </c>
    </row>
    <row r="311" s="25" customFormat="1" spans="1:16">
      <c r="A311" s="76">
        <v>650000</v>
      </c>
      <c r="B311" s="65" t="s">
        <v>206</v>
      </c>
      <c r="C311" s="65">
        <v>2017</v>
      </c>
      <c r="D311" s="66"/>
      <c r="E311" s="66">
        <v>3377.84</v>
      </c>
      <c r="F311" s="66"/>
      <c r="G311" s="66"/>
      <c r="H311" s="67">
        <v>5959.82177734375</v>
      </c>
      <c r="I311" s="67">
        <v>10881.96</v>
      </c>
      <c r="J311" s="71">
        <f t="shared" si="51"/>
        <v>0.310407316329044</v>
      </c>
      <c r="K311" s="71">
        <f t="shared" si="49"/>
        <v>0.547679074113832</v>
      </c>
      <c r="L311" s="71">
        <f t="shared" si="52"/>
        <v>0.858086390442875</v>
      </c>
      <c r="M311" s="72">
        <f t="shared" si="46"/>
        <v>62.2593192379945</v>
      </c>
      <c r="N311" s="72">
        <f t="shared" si="50"/>
        <v>58.0531293323377</v>
      </c>
      <c r="O311" s="72">
        <f t="shared" si="47"/>
        <v>56.035384640217</v>
      </c>
      <c r="P311" s="72">
        <f t="shared" si="48"/>
        <v>59.5509008775299</v>
      </c>
    </row>
    <row r="312" s="25" customFormat="1" spans="1:16">
      <c r="A312" s="76">
        <v>110000</v>
      </c>
      <c r="B312" s="65" t="s">
        <v>176</v>
      </c>
      <c r="C312" s="65">
        <v>2018</v>
      </c>
      <c r="D312" s="66"/>
      <c r="E312" s="66">
        <v>4248.89</v>
      </c>
      <c r="F312" s="66"/>
      <c r="G312" s="66"/>
      <c r="H312" s="67">
        <v>37791.94921875</v>
      </c>
      <c r="I312" s="67">
        <v>30319.98</v>
      </c>
      <c r="J312" s="71">
        <f t="shared" si="51"/>
        <v>0.140134986896429</v>
      </c>
      <c r="K312" s="71">
        <f t="shared" si="49"/>
        <v>1.24643714206771</v>
      </c>
      <c r="L312" s="71">
        <f t="shared" si="52"/>
        <v>1.38657212896414</v>
      </c>
      <c r="M312" s="72">
        <f t="shared" si="46"/>
        <v>86.9606386642055</v>
      </c>
      <c r="N312" s="72">
        <f t="shared" si="50"/>
        <v>-12.264601192889</v>
      </c>
      <c r="O312" s="72">
        <f t="shared" si="47"/>
        <v>16.4762331334708</v>
      </c>
      <c r="P312" s="72">
        <f t="shared" si="48"/>
        <v>45.9702690335662</v>
      </c>
    </row>
    <row r="313" s="25" customFormat="1" spans="1:16">
      <c r="A313" s="76">
        <v>120000</v>
      </c>
      <c r="B313" s="65" t="s">
        <v>177</v>
      </c>
      <c r="C313" s="65">
        <v>2018</v>
      </c>
      <c r="D313" s="66"/>
      <c r="E313" s="66">
        <v>4078.36</v>
      </c>
      <c r="F313" s="66"/>
      <c r="G313" s="66"/>
      <c r="H313" s="67">
        <v>18290.74609375</v>
      </c>
      <c r="I313" s="67">
        <v>18809.64</v>
      </c>
      <c r="J313" s="71">
        <f t="shared" si="51"/>
        <v>0.216822863170162</v>
      </c>
      <c r="K313" s="71">
        <f t="shared" si="49"/>
        <v>0.972413405772253</v>
      </c>
      <c r="L313" s="71">
        <f t="shared" si="52"/>
        <v>1.18923626894241</v>
      </c>
      <c r="M313" s="72">
        <f t="shared" si="46"/>
        <v>75.8355678187697</v>
      </c>
      <c r="N313" s="72">
        <f t="shared" si="50"/>
        <v>15.3110764701435</v>
      </c>
      <c r="O313" s="72">
        <f t="shared" si="47"/>
        <v>31.2475668049456</v>
      </c>
      <c r="P313" s="72">
        <f t="shared" si="48"/>
        <v>50.3542692448973</v>
      </c>
    </row>
    <row r="314" s="25" customFormat="1" spans="1:16">
      <c r="A314" s="76">
        <v>130000</v>
      </c>
      <c r="B314" s="65" t="s">
        <v>178</v>
      </c>
      <c r="C314" s="65">
        <v>2018</v>
      </c>
      <c r="D314" s="66"/>
      <c r="E314" s="66">
        <v>7278.26</v>
      </c>
      <c r="F314" s="66"/>
      <c r="G314" s="66"/>
      <c r="H314" s="67">
        <v>6597.78369140625</v>
      </c>
      <c r="I314" s="67">
        <v>36010.27</v>
      </c>
      <c r="J314" s="71">
        <f t="shared" si="51"/>
        <v>0.20211622962005</v>
      </c>
      <c r="K314" s="71">
        <f t="shared" si="49"/>
        <v>0.183219500753709</v>
      </c>
      <c r="L314" s="71">
        <f t="shared" si="52"/>
        <v>0.385335730373759</v>
      </c>
      <c r="M314" s="72">
        <f t="shared" ref="M314:M373" si="53">($J$273-J314)/($J$273-$J$275)*100</f>
        <v>77.9690515986419</v>
      </c>
      <c r="N314" s="72">
        <f t="shared" si="50"/>
        <v>94.7295860950065</v>
      </c>
      <c r="O314" s="72">
        <f t="shared" ref="O314:O373" si="54">($L$273-L314)/($L$273-$L$275)*100</f>
        <v>91.4225552361859</v>
      </c>
      <c r="P314" s="72">
        <f t="shared" ref="P314:P373" si="55">M314*0.5+N314*0.2+O314*0.3</f>
        <v>85.357209589178</v>
      </c>
    </row>
    <row r="315" s="25" customFormat="1" spans="1:16">
      <c r="A315" s="76">
        <v>140000</v>
      </c>
      <c r="B315" s="65" t="s">
        <v>179</v>
      </c>
      <c r="C315" s="65">
        <v>2018</v>
      </c>
      <c r="D315" s="66"/>
      <c r="E315" s="66">
        <v>2963.67</v>
      </c>
      <c r="F315" s="66"/>
      <c r="G315" s="66"/>
      <c r="H315" s="67">
        <v>2954.85791015625</v>
      </c>
      <c r="I315" s="67">
        <v>16818.11</v>
      </c>
      <c r="J315" s="71">
        <f t="shared" si="51"/>
        <v>0.176218968718839</v>
      </c>
      <c r="K315" s="71">
        <f t="shared" si="49"/>
        <v>0.175695004382553</v>
      </c>
      <c r="L315" s="71">
        <f t="shared" si="52"/>
        <v>0.351913973101392</v>
      </c>
      <c r="M315" s="72">
        <f t="shared" si="53"/>
        <v>81.7259539439399</v>
      </c>
      <c r="N315" s="72">
        <f t="shared" si="50"/>
        <v>95.4867945372852</v>
      </c>
      <c r="O315" s="72">
        <f t="shared" si="54"/>
        <v>93.9242998684227</v>
      </c>
      <c r="P315" s="72">
        <f t="shared" si="55"/>
        <v>88.1376258399538</v>
      </c>
    </row>
    <row r="316" s="25" customFormat="1" spans="1:16">
      <c r="A316" s="76">
        <v>150000</v>
      </c>
      <c r="B316" s="65" t="s">
        <v>180</v>
      </c>
      <c r="C316" s="65">
        <v>2018</v>
      </c>
      <c r="D316" s="66"/>
      <c r="E316" s="66">
        <v>6555.31</v>
      </c>
      <c r="F316" s="66"/>
      <c r="G316" s="66"/>
      <c r="H316" s="67">
        <v>1942.54760742187</v>
      </c>
      <c r="I316" s="67">
        <v>17289.22</v>
      </c>
      <c r="J316" s="71">
        <f t="shared" si="51"/>
        <v>0.379155913337906</v>
      </c>
      <c r="K316" s="71">
        <f t="shared" si="49"/>
        <v>0.11235600029509</v>
      </c>
      <c r="L316" s="71">
        <f t="shared" si="52"/>
        <v>0.491511913632996</v>
      </c>
      <c r="M316" s="72">
        <f t="shared" si="53"/>
        <v>52.2859955601045</v>
      </c>
      <c r="N316" s="72">
        <f t="shared" si="50"/>
        <v>101.860753172497</v>
      </c>
      <c r="O316" s="72">
        <f t="shared" si="54"/>
        <v>83.4748673161433</v>
      </c>
      <c r="P316" s="72">
        <f t="shared" si="55"/>
        <v>71.5576086093946</v>
      </c>
    </row>
    <row r="317" s="25" customFormat="1" spans="1:16">
      <c r="A317" s="76">
        <v>210000</v>
      </c>
      <c r="B317" s="65" t="s">
        <v>181</v>
      </c>
      <c r="C317" s="65">
        <v>2018</v>
      </c>
      <c r="D317" s="66"/>
      <c r="E317" s="66">
        <v>8596.24</v>
      </c>
      <c r="F317" s="66"/>
      <c r="G317" s="66"/>
      <c r="H317" s="67">
        <v>2386.79711914063</v>
      </c>
      <c r="I317" s="67">
        <v>25315.35</v>
      </c>
      <c r="J317" s="71">
        <f t="shared" si="51"/>
        <v>0.339566310558614</v>
      </c>
      <c r="K317" s="71">
        <f t="shared" si="49"/>
        <v>0.0942826039987845</v>
      </c>
      <c r="L317" s="71">
        <f t="shared" si="52"/>
        <v>0.433848914557398</v>
      </c>
      <c r="M317" s="72">
        <f t="shared" si="53"/>
        <v>58.0292389130718</v>
      </c>
      <c r="N317" s="72">
        <f t="shared" si="50"/>
        <v>103.679523171333</v>
      </c>
      <c r="O317" s="72">
        <f t="shared" si="54"/>
        <v>87.791160359637</v>
      </c>
      <c r="P317" s="72">
        <f t="shared" si="55"/>
        <v>76.0878721986936</v>
      </c>
    </row>
    <row r="318" s="25" customFormat="1" spans="1:16">
      <c r="A318" s="76">
        <v>220000</v>
      </c>
      <c r="B318" s="65" t="s">
        <v>182</v>
      </c>
      <c r="C318" s="65">
        <v>2018</v>
      </c>
      <c r="D318" s="66"/>
      <c r="E318" s="66">
        <v>3711.62</v>
      </c>
      <c r="F318" s="66"/>
      <c r="G318" s="66"/>
      <c r="H318" s="67">
        <v>3504.54516601563</v>
      </c>
      <c r="I318" s="67">
        <v>15074.62</v>
      </c>
      <c r="J318" s="71">
        <f t="shared" si="51"/>
        <v>0.246216488375826</v>
      </c>
      <c r="K318" s="71">
        <f t="shared" si="49"/>
        <v>0.232479834716605</v>
      </c>
      <c r="L318" s="71">
        <f t="shared" si="52"/>
        <v>0.478696323092431</v>
      </c>
      <c r="M318" s="72">
        <f t="shared" si="53"/>
        <v>71.5714496985863</v>
      </c>
      <c r="N318" s="72">
        <f t="shared" si="50"/>
        <v>89.7723984101063</v>
      </c>
      <c r="O318" s="72">
        <f t="shared" si="54"/>
        <v>84.4341626213698</v>
      </c>
      <c r="P318" s="72">
        <f t="shared" si="55"/>
        <v>79.0704533177254</v>
      </c>
    </row>
    <row r="319" s="25" customFormat="1" spans="1:16">
      <c r="A319" s="76">
        <v>230000</v>
      </c>
      <c r="B319" s="65" t="s">
        <v>183</v>
      </c>
      <c r="C319" s="65">
        <v>2018</v>
      </c>
      <c r="D319" s="66"/>
      <c r="E319" s="66">
        <v>4116.52</v>
      </c>
      <c r="F319" s="66"/>
      <c r="G319" s="66"/>
      <c r="H319" s="67">
        <v>2157.29028320313</v>
      </c>
      <c r="I319" s="67">
        <v>16361.62</v>
      </c>
      <c r="J319" s="71">
        <f t="shared" si="51"/>
        <v>0.2515961133433</v>
      </c>
      <c r="K319" s="71">
        <f t="shared" si="49"/>
        <v>0.131850653126226</v>
      </c>
      <c r="L319" s="71">
        <f t="shared" si="52"/>
        <v>0.383446766469526</v>
      </c>
      <c r="M319" s="72">
        <f t="shared" si="53"/>
        <v>70.7910302660362</v>
      </c>
      <c r="N319" s="72">
        <f t="shared" si="50"/>
        <v>99.8989586583</v>
      </c>
      <c r="O319" s="72">
        <f t="shared" si="54"/>
        <v>91.5639513114847</v>
      </c>
      <c r="P319" s="72">
        <f t="shared" si="55"/>
        <v>82.8444922581235</v>
      </c>
    </row>
    <row r="320" s="25" customFormat="1" spans="1:16">
      <c r="A320" s="76">
        <v>310000</v>
      </c>
      <c r="B320" s="65" t="s">
        <v>184</v>
      </c>
      <c r="C320" s="65">
        <v>2018</v>
      </c>
      <c r="D320" s="66"/>
      <c r="E320" s="66">
        <v>5034.88</v>
      </c>
      <c r="F320" s="66"/>
      <c r="G320" s="66"/>
      <c r="H320" s="67">
        <v>9927.84765625</v>
      </c>
      <c r="I320" s="67">
        <v>32679.87</v>
      </c>
      <c r="J320" s="71">
        <f t="shared" si="51"/>
        <v>0.154066708343699</v>
      </c>
      <c r="K320" s="71">
        <f t="shared" si="49"/>
        <v>0.303790916434184</v>
      </c>
      <c r="L320" s="71">
        <f t="shared" si="52"/>
        <v>0.457857624777883</v>
      </c>
      <c r="M320" s="72">
        <f t="shared" si="53"/>
        <v>84.9395709853129</v>
      </c>
      <c r="N320" s="72">
        <f t="shared" si="50"/>
        <v>82.5961901376743</v>
      </c>
      <c r="O320" s="72">
        <f t="shared" si="54"/>
        <v>85.9940178146911</v>
      </c>
      <c r="P320" s="72">
        <f t="shared" si="55"/>
        <v>84.7872288645986</v>
      </c>
    </row>
    <row r="321" s="25" customFormat="1" spans="1:16">
      <c r="A321" s="76">
        <v>320000</v>
      </c>
      <c r="B321" s="65" t="s">
        <v>185</v>
      </c>
      <c r="C321" s="65">
        <v>2018</v>
      </c>
      <c r="D321" s="66"/>
      <c r="E321" s="66">
        <v>13285.55</v>
      </c>
      <c r="F321" s="66"/>
      <c r="G321" s="66"/>
      <c r="H321" s="67">
        <v>55434.78515625</v>
      </c>
      <c r="I321" s="67">
        <v>92595.4</v>
      </c>
      <c r="J321" s="71">
        <f t="shared" si="51"/>
        <v>0.14347958969884</v>
      </c>
      <c r="K321" s="71">
        <f t="shared" si="49"/>
        <v>0.598677527784858</v>
      </c>
      <c r="L321" s="71">
        <f t="shared" si="52"/>
        <v>0.742157117483698</v>
      </c>
      <c r="M321" s="72">
        <f t="shared" si="53"/>
        <v>86.4754388525188</v>
      </c>
      <c r="N321" s="72">
        <f t="shared" si="50"/>
        <v>52.9210304172677</v>
      </c>
      <c r="O321" s="72">
        <f t="shared" si="54"/>
        <v>64.7131281227396</v>
      </c>
      <c r="P321" s="72">
        <f t="shared" si="55"/>
        <v>73.2358639465349</v>
      </c>
    </row>
    <row r="322" s="25" customFormat="1" spans="1:16">
      <c r="A322" s="76">
        <v>330000</v>
      </c>
      <c r="B322" s="65" t="s">
        <v>186</v>
      </c>
      <c r="C322" s="65">
        <v>2018</v>
      </c>
      <c r="D322" s="66"/>
      <c r="E322" s="66">
        <v>10794.43</v>
      </c>
      <c r="F322" s="66"/>
      <c r="G322" s="66"/>
      <c r="H322" s="67">
        <v>28764.58203125</v>
      </c>
      <c r="I322" s="67">
        <v>56197.15</v>
      </c>
      <c r="J322" s="71">
        <f t="shared" si="51"/>
        <v>0.192081448970277</v>
      </c>
      <c r="K322" s="71">
        <f t="shared" ref="K322:K373" si="56">H322/I322</f>
        <v>0.511851259917095</v>
      </c>
      <c r="L322" s="71">
        <f t="shared" si="52"/>
        <v>0.703932708887372</v>
      </c>
      <c r="M322" s="72">
        <f t="shared" si="53"/>
        <v>79.4247920764282</v>
      </c>
      <c r="N322" s="72">
        <f t="shared" ref="N322:N373" si="57">($K$251-K322)/($K$251-$K$257)*100</f>
        <v>61.6585697551885</v>
      </c>
      <c r="O322" s="72">
        <f t="shared" si="54"/>
        <v>67.574369326994</v>
      </c>
      <c r="P322" s="72">
        <f t="shared" si="55"/>
        <v>72.31642078735</v>
      </c>
    </row>
    <row r="323" s="25" customFormat="1" spans="1:16">
      <c r="A323" s="76">
        <v>340000</v>
      </c>
      <c r="B323" s="65" t="s">
        <v>187</v>
      </c>
      <c r="C323" s="65">
        <v>2018</v>
      </c>
      <c r="D323" s="66"/>
      <c r="E323" s="66">
        <v>6704.65</v>
      </c>
      <c r="F323" s="66"/>
      <c r="G323" s="66"/>
      <c r="H323" s="67">
        <v>11456.8876953125</v>
      </c>
      <c r="I323" s="67">
        <v>30006.82</v>
      </c>
      <c r="J323" s="71">
        <f t="shared" si="51"/>
        <v>0.223437538532907</v>
      </c>
      <c r="K323" s="71">
        <f t="shared" si="56"/>
        <v>0.381809458493519</v>
      </c>
      <c r="L323" s="71">
        <f t="shared" si="52"/>
        <v>0.605246997026426</v>
      </c>
      <c r="M323" s="72">
        <f t="shared" si="53"/>
        <v>74.8759802593565</v>
      </c>
      <c r="N323" s="72">
        <f t="shared" si="57"/>
        <v>74.7449937535468</v>
      </c>
      <c r="O323" s="72">
        <f t="shared" si="54"/>
        <v>74.9613672013013</v>
      </c>
      <c r="P323" s="72">
        <f t="shared" si="55"/>
        <v>74.875399040778</v>
      </c>
    </row>
    <row r="324" s="25" customFormat="1" spans="1:16">
      <c r="A324" s="76">
        <v>350000</v>
      </c>
      <c r="B324" s="65" t="s">
        <v>188</v>
      </c>
      <c r="C324" s="65">
        <v>2018</v>
      </c>
      <c r="D324" s="66"/>
      <c r="E324" s="66">
        <v>6056.67</v>
      </c>
      <c r="F324" s="66"/>
      <c r="G324" s="66"/>
      <c r="H324" s="67">
        <v>10346.9228515625</v>
      </c>
      <c r="I324" s="67">
        <v>35804.04</v>
      </c>
      <c r="J324" s="71">
        <f t="shared" si="51"/>
        <v>0.169161636508059</v>
      </c>
      <c r="K324" s="71">
        <f t="shared" si="56"/>
        <v>0.288987579378263</v>
      </c>
      <c r="L324" s="71">
        <f t="shared" si="52"/>
        <v>0.458149215886322</v>
      </c>
      <c r="M324" s="72">
        <f t="shared" si="53"/>
        <v>82.749757505072</v>
      </c>
      <c r="N324" s="72">
        <f t="shared" si="57"/>
        <v>84.0858860906963</v>
      </c>
      <c r="O324" s="72">
        <f t="shared" si="54"/>
        <v>85.9721911200502</v>
      </c>
      <c r="P324" s="72">
        <f t="shared" si="55"/>
        <v>83.9837133066904</v>
      </c>
    </row>
    <row r="325" s="25" customFormat="1" spans="1:16">
      <c r="A325" s="76">
        <v>360000</v>
      </c>
      <c r="B325" s="65" t="s">
        <v>189</v>
      </c>
      <c r="C325" s="65">
        <v>2018</v>
      </c>
      <c r="D325" s="66"/>
      <c r="E325" s="66">
        <v>4779.41</v>
      </c>
      <c r="F325" s="66"/>
      <c r="G325" s="66"/>
      <c r="H325" s="67">
        <v>10451.744140625</v>
      </c>
      <c r="I325" s="67">
        <v>21984.78</v>
      </c>
      <c r="J325" s="71">
        <f t="shared" si="51"/>
        <v>0.217396307809312</v>
      </c>
      <c r="K325" s="71">
        <f t="shared" si="56"/>
        <v>0.475408175138664</v>
      </c>
      <c r="L325" s="71">
        <f t="shared" si="52"/>
        <v>0.692804482947976</v>
      </c>
      <c r="M325" s="72">
        <f t="shared" si="53"/>
        <v>75.7523784993301</v>
      </c>
      <c r="N325" s="72">
        <f t="shared" si="57"/>
        <v>65.3259263589721</v>
      </c>
      <c r="O325" s="72">
        <f t="shared" si="54"/>
        <v>68.4073590253909</v>
      </c>
      <c r="P325" s="72">
        <f t="shared" si="55"/>
        <v>71.4635822290768</v>
      </c>
    </row>
    <row r="326" s="25" customFormat="1" spans="1:16">
      <c r="A326" s="76">
        <v>370000</v>
      </c>
      <c r="B326" s="65" t="s">
        <v>190</v>
      </c>
      <c r="C326" s="65">
        <v>2018</v>
      </c>
      <c r="D326" s="66"/>
      <c r="E326" s="66">
        <v>11436.57</v>
      </c>
      <c r="F326" s="66"/>
      <c r="G326" s="66"/>
      <c r="H326" s="67">
        <v>16480.9140625</v>
      </c>
      <c r="I326" s="67">
        <v>76469.67</v>
      </c>
      <c r="J326" s="71">
        <f t="shared" si="51"/>
        <v>0.149556941987588</v>
      </c>
      <c r="K326" s="71">
        <f t="shared" si="56"/>
        <v>0.215522233357356</v>
      </c>
      <c r="L326" s="71">
        <f t="shared" si="52"/>
        <v>0.365079175344944</v>
      </c>
      <c r="M326" s="72">
        <f t="shared" si="53"/>
        <v>85.5938004756305</v>
      </c>
      <c r="N326" s="72">
        <f t="shared" si="57"/>
        <v>91.4788832400068</v>
      </c>
      <c r="O326" s="72">
        <f t="shared" si="54"/>
        <v>92.9388348081415</v>
      </c>
      <c r="P326" s="72">
        <f t="shared" si="55"/>
        <v>88.9743273282591</v>
      </c>
    </row>
    <row r="327" s="25" customFormat="1" spans="1:16">
      <c r="A327" s="76">
        <v>410000</v>
      </c>
      <c r="B327" s="65" t="s">
        <v>191</v>
      </c>
      <c r="C327" s="65">
        <v>2018</v>
      </c>
      <c r="D327" s="66"/>
      <c r="E327" s="66">
        <v>6541.3</v>
      </c>
      <c r="F327" s="66"/>
      <c r="G327" s="66"/>
      <c r="H327" s="67">
        <v>13482.5869140625</v>
      </c>
      <c r="I327" s="67">
        <v>48055.86</v>
      </c>
      <c r="J327" s="71">
        <f t="shared" si="51"/>
        <v>0.13611867522504</v>
      </c>
      <c r="K327" s="71">
        <f t="shared" si="56"/>
        <v>0.280560724832778</v>
      </c>
      <c r="L327" s="71">
        <f t="shared" si="52"/>
        <v>0.416679400057818</v>
      </c>
      <c r="M327" s="72">
        <f t="shared" si="53"/>
        <v>87.5432829367117</v>
      </c>
      <c r="N327" s="72">
        <f t="shared" si="57"/>
        <v>84.9339010393321</v>
      </c>
      <c r="O327" s="72">
        <f t="shared" si="54"/>
        <v>89.0763633005653</v>
      </c>
      <c r="P327" s="72">
        <f t="shared" si="55"/>
        <v>87.4813306663918</v>
      </c>
    </row>
    <row r="328" s="25" customFormat="1" spans="1:16">
      <c r="A328" s="76">
        <v>420000</v>
      </c>
      <c r="B328" s="65" t="s">
        <v>192</v>
      </c>
      <c r="C328" s="65">
        <v>2018</v>
      </c>
      <c r="D328" s="66"/>
      <c r="E328" s="66">
        <v>6675.69</v>
      </c>
      <c r="F328" s="66"/>
      <c r="G328" s="66"/>
      <c r="H328" s="67">
        <v>17473.7734375</v>
      </c>
      <c r="I328" s="67">
        <v>39366.55</v>
      </c>
      <c r="J328" s="71">
        <f t="shared" si="51"/>
        <v>0.169577725251514</v>
      </c>
      <c r="K328" s="71">
        <f t="shared" si="56"/>
        <v>0.443873629705931</v>
      </c>
      <c r="L328" s="71">
        <f t="shared" si="52"/>
        <v>0.613451354957445</v>
      </c>
      <c r="M328" s="72">
        <f t="shared" si="53"/>
        <v>82.6893957246466</v>
      </c>
      <c r="N328" s="72">
        <f t="shared" si="57"/>
        <v>68.4993246632917</v>
      </c>
      <c r="O328" s="72">
        <f t="shared" si="54"/>
        <v>74.3472400550951</v>
      </c>
      <c r="P328" s="72">
        <f t="shared" si="55"/>
        <v>77.3487348115102</v>
      </c>
    </row>
    <row r="329" s="25" customFormat="1" spans="1:16">
      <c r="A329" s="76">
        <v>430000</v>
      </c>
      <c r="B329" s="65" t="s">
        <v>193</v>
      </c>
      <c r="C329" s="65">
        <v>2018</v>
      </c>
      <c r="D329" s="66"/>
      <c r="E329" s="66">
        <v>8708.19</v>
      </c>
      <c r="F329" s="66"/>
      <c r="G329" s="66"/>
      <c r="H329" s="67">
        <v>14935.841796875</v>
      </c>
      <c r="I329" s="67">
        <v>36425.78</v>
      </c>
      <c r="J329" s="71">
        <f t="shared" si="51"/>
        <v>0.239066672010867</v>
      </c>
      <c r="K329" s="71">
        <f t="shared" si="56"/>
        <v>0.410034920237123</v>
      </c>
      <c r="L329" s="71">
        <f t="shared" si="52"/>
        <v>0.64910159224799</v>
      </c>
      <c r="M329" s="72">
        <f t="shared" si="53"/>
        <v>72.608669888491</v>
      </c>
      <c r="N329" s="72">
        <f t="shared" si="57"/>
        <v>71.904596620604</v>
      </c>
      <c r="O329" s="72">
        <f t="shared" si="54"/>
        <v>71.6786852854352</v>
      </c>
      <c r="P329" s="72">
        <f t="shared" si="55"/>
        <v>72.1888598539969</v>
      </c>
    </row>
    <row r="330" s="25" customFormat="1" spans="1:16">
      <c r="A330" s="76">
        <v>440000</v>
      </c>
      <c r="B330" s="65" t="s">
        <v>194</v>
      </c>
      <c r="C330" s="65">
        <v>2018</v>
      </c>
      <c r="D330" s="66"/>
      <c r="E330" s="66">
        <v>10007.81</v>
      </c>
      <c r="F330" s="66"/>
      <c r="G330" s="66"/>
      <c r="H330" s="67">
        <v>19570.4453125</v>
      </c>
      <c r="I330" s="67">
        <v>97277.77</v>
      </c>
      <c r="J330" s="71">
        <f t="shared" si="51"/>
        <v>0.102878694690472</v>
      </c>
      <c r="K330" s="71">
        <f t="shared" si="56"/>
        <v>0.20118106441482</v>
      </c>
      <c r="L330" s="71">
        <f t="shared" si="52"/>
        <v>0.304059759105292</v>
      </c>
      <c r="M330" s="72">
        <f t="shared" si="53"/>
        <v>92.3653898500393</v>
      </c>
      <c r="N330" s="72">
        <f t="shared" si="57"/>
        <v>92.92207008731</v>
      </c>
      <c r="O330" s="72">
        <f t="shared" si="54"/>
        <v>97.5063683401376</v>
      </c>
      <c r="P330" s="72">
        <f t="shared" si="55"/>
        <v>94.0190194445229</v>
      </c>
    </row>
    <row r="331" s="25" customFormat="1" spans="1:16">
      <c r="A331" s="76">
        <v>450000</v>
      </c>
      <c r="B331" s="65" t="s">
        <v>195</v>
      </c>
      <c r="C331" s="65">
        <v>2018</v>
      </c>
      <c r="D331" s="66"/>
      <c r="E331" s="66">
        <v>5493.45</v>
      </c>
      <c r="F331" s="66"/>
      <c r="G331" s="66"/>
      <c r="H331" s="67">
        <v>12129.908203125</v>
      </c>
      <c r="I331" s="67">
        <v>20352.51</v>
      </c>
      <c r="J331" s="71">
        <f t="shared" si="51"/>
        <v>0.269915111207414</v>
      </c>
      <c r="K331" s="71">
        <f t="shared" si="56"/>
        <v>0.595990774755792</v>
      </c>
      <c r="L331" s="71">
        <f t="shared" si="52"/>
        <v>0.865905885963206</v>
      </c>
      <c r="M331" s="72">
        <f t="shared" si="53"/>
        <v>68.1335026494388</v>
      </c>
      <c r="N331" s="72">
        <f t="shared" si="57"/>
        <v>53.1914049347869</v>
      </c>
      <c r="O331" s="72">
        <f t="shared" si="54"/>
        <v>55.450065897538</v>
      </c>
      <c r="P331" s="72">
        <f t="shared" si="55"/>
        <v>61.3400520809382</v>
      </c>
    </row>
    <row r="332" s="25" customFormat="1" spans="1:16">
      <c r="A332" s="76">
        <v>460000</v>
      </c>
      <c r="B332" s="65" t="s">
        <v>196</v>
      </c>
      <c r="C332" s="65">
        <v>2018</v>
      </c>
      <c r="D332" s="66"/>
      <c r="E332" s="66">
        <v>1941.71</v>
      </c>
      <c r="F332" s="66"/>
      <c r="G332" s="66"/>
      <c r="H332" s="67">
        <v>2738.29809570313</v>
      </c>
      <c r="I332" s="67">
        <v>4832.05</v>
      </c>
      <c r="J332" s="71">
        <f t="shared" si="51"/>
        <v>0.401839798843141</v>
      </c>
      <c r="K332" s="71">
        <f t="shared" si="56"/>
        <v>0.566694900860531</v>
      </c>
      <c r="L332" s="71">
        <f t="shared" si="52"/>
        <v>0.968534699703672</v>
      </c>
      <c r="M332" s="72">
        <f t="shared" si="53"/>
        <v>48.9952559340037</v>
      </c>
      <c r="N332" s="72">
        <f t="shared" si="57"/>
        <v>56.1395202561602</v>
      </c>
      <c r="O332" s="72">
        <f t="shared" si="54"/>
        <v>47.7679119702122</v>
      </c>
      <c r="P332" s="72">
        <f t="shared" si="55"/>
        <v>50.0559056092975</v>
      </c>
    </row>
    <row r="333" s="25" customFormat="1" spans="1:16">
      <c r="A333" s="76">
        <v>500000</v>
      </c>
      <c r="B333" s="65" t="s">
        <v>197</v>
      </c>
      <c r="C333" s="65">
        <v>2018</v>
      </c>
      <c r="D333" s="66"/>
      <c r="E333" s="66">
        <v>4690.41</v>
      </c>
      <c r="F333" s="66"/>
      <c r="G333" s="66"/>
      <c r="H333" s="67">
        <v>14723.767578125</v>
      </c>
      <c r="I333" s="67">
        <v>20363.19</v>
      </c>
      <c r="J333" s="71">
        <f t="shared" si="51"/>
        <v>0.230337682848316</v>
      </c>
      <c r="K333" s="71">
        <f t="shared" si="56"/>
        <v>0.723058007027632</v>
      </c>
      <c r="L333" s="71">
        <f t="shared" si="52"/>
        <v>0.953395689875948</v>
      </c>
      <c r="M333" s="72">
        <f t="shared" si="53"/>
        <v>73.8749798655178</v>
      </c>
      <c r="N333" s="72">
        <f t="shared" si="57"/>
        <v>40.4043190931284</v>
      </c>
      <c r="O333" s="72">
        <f t="shared" si="54"/>
        <v>48.9011239753512</v>
      </c>
      <c r="P333" s="72">
        <f t="shared" si="55"/>
        <v>59.6886909439899</v>
      </c>
    </row>
    <row r="334" s="25" customFormat="1" spans="1:16">
      <c r="A334" s="76">
        <v>510000</v>
      </c>
      <c r="B334" s="65" t="s">
        <v>198</v>
      </c>
      <c r="C334" s="65">
        <v>2018</v>
      </c>
      <c r="D334" s="66"/>
      <c r="E334" s="66">
        <v>9298.73</v>
      </c>
      <c r="F334" s="66"/>
      <c r="G334" s="66"/>
      <c r="H334" s="67">
        <v>25659.55859375</v>
      </c>
      <c r="I334" s="67">
        <v>40678.13</v>
      </c>
      <c r="J334" s="71">
        <f t="shared" si="51"/>
        <v>0.228592858127942</v>
      </c>
      <c r="K334" s="71">
        <f t="shared" si="56"/>
        <v>0.630794940518406</v>
      </c>
      <c r="L334" s="71">
        <f t="shared" si="52"/>
        <v>0.859387798646349</v>
      </c>
      <c r="M334" s="72">
        <f t="shared" si="53"/>
        <v>74.128100692045</v>
      </c>
      <c r="N334" s="72">
        <f t="shared" si="57"/>
        <v>49.6889767532888</v>
      </c>
      <c r="O334" s="72">
        <f t="shared" si="54"/>
        <v>55.9379693259696</v>
      </c>
      <c r="P334" s="72">
        <f t="shared" si="55"/>
        <v>63.7832364944711</v>
      </c>
    </row>
    <row r="335" s="25" customFormat="1" spans="1:16">
      <c r="A335" s="76">
        <v>520000</v>
      </c>
      <c r="B335" s="65" t="s">
        <v>199</v>
      </c>
      <c r="C335" s="65">
        <v>2018</v>
      </c>
      <c r="D335" s="66"/>
      <c r="E335" s="66">
        <v>8834.14</v>
      </c>
      <c r="F335" s="66"/>
      <c r="G335" s="66"/>
      <c r="H335" s="67">
        <v>12046.1044921875</v>
      </c>
      <c r="I335" s="67">
        <v>14806.45</v>
      </c>
      <c r="J335" s="71">
        <f t="shared" si="51"/>
        <v>0.596641328610166</v>
      </c>
      <c r="K335" s="71">
        <f t="shared" si="56"/>
        <v>0.813571415983406</v>
      </c>
      <c r="L335" s="71">
        <f t="shared" si="52"/>
        <v>1.41021274459357</v>
      </c>
      <c r="M335" s="72">
        <f t="shared" si="53"/>
        <v>20.7354980066644</v>
      </c>
      <c r="N335" s="72">
        <f t="shared" si="57"/>
        <v>31.2957337446843</v>
      </c>
      <c r="O335" s="72">
        <f t="shared" si="54"/>
        <v>14.7066438574869</v>
      </c>
      <c r="P335" s="72">
        <f t="shared" si="55"/>
        <v>21.0388889095151</v>
      </c>
    </row>
    <row r="336" s="25" customFormat="1" spans="1:16">
      <c r="A336" s="76">
        <v>530000</v>
      </c>
      <c r="B336" s="65" t="s">
        <v>200</v>
      </c>
      <c r="C336" s="65">
        <v>2018</v>
      </c>
      <c r="D336" s="66"/>
      <c r="E336" s="66">
        <v>7139.8</v>
      </c>
      <c r="F336" s="66"/>
      <c r="G336" s="66"/>
      <c r="H336" s="67">
        <v>11994.4892578125</v>
      </c>
      <c r="I336" s="67">
        <v>17881.12</v>
      </c>
      <c r="J336" s="71">
        <f t="shared" si="51"/>
        <v>0.399292661757205</v>
      </c>
      <c r="K336" s="71">
        <f t="shared" si="56"/>
        <v>0.670790714329556</v>
      </c>
      <c r="L336" s="71">
        <f t="shared" si="52"/>
        <v>1.07008337608676</v>
      </c>
      <c r="M336" s="72">
        <f t="shared" si="53"/>
        <v>49.3647678035582</v>
      </c>
      <c r="N336" s="72">
        <f t="shared" si="57"/>
        <v>45.6641043775956</v>
      </c>
      <c r="O336" s="72">
        <f t="shared" si="54"/>
        <v>40.166610399448</v>
      </c>
      <c r="P336" s="72">
        <f t="shared" si="55"/>
        <v>45.8651878971326</v>
      </c>
    </row>
    <row r="337" s="25" customFormat="1" spans="1:16">
      <c r="A337" s="76">
        <v>540000</v>
      </c>
      <c r="B337" s="65" t="s">
        <v>201</v>
      </c>
      <c r="C337" s="65">
        <v>2018</v>
      </c>
      <c r="D337" s="66"/>
      <c r="E337" s="66">
        <v>134.79</v>
      </c>
      <c r="F337" s="66"/>
      <c r="G337" s="66"/>
      <c r="H337" s="67">
        <v>374.629974365234</v>
      </c>
      <c r="I337" s="67">
        <v>1477.63</v>
      </c>
      <c r="J337" s="71">
        <f t="shared" si="51"/>
        <v>0.0912204002355123</v>
      </c>
      <c r="K337" s="71">
        <f t="shared" si="56"/>
        <v>0.253534358645421</v>
      </c>
      <c r="L337" s="71">
        <f t="shared" si="52"/>
        <v>0.344754758880934</v>
      </c>
      <c r="M337" s="72">
        <f t="shared" si="53"/>
        <v>94.0566526421582</v>
      </c>
      <c r="N337" s="72">
        <f t="shared" si="57"/>
        <v>87.6536302586362</v>
      </c>
      <c r="O337" s="72">
        <f t="shared" si="54"/>
        <v>94.4601940645628</v>
      </c>
      <c r="P337" s="72">
        <f t="shared" si="55"/>
        <v>92.8971105921752</v>
      </c>
    </row>
    <row r="338" s="25" customFormat="1" spans="1:16">
      <c r="A338" s="76">
        <v>610000</v>
      </c>
      <c r="B338" s="65" t="s">
        <v>202</v>
      </c>
      <c r="C338" s="65">
        <v>2018</v>
      </c>
      <c r="D338" s="66"/>
      <c r="E338" s="66">
        <v>5886.91</v>
      </c>
      <c r="F338" s="66"/>
      <c r="G338" s="66"/>
      <c r="H338" s="67">
        <v>12120.80859375</v>
      </c>
      <c r="I338" s="67">
        <v>24438.32</v>
      </c>
      <c r="J338" s="71">
        <f t="shared" si="51"/>
        <v>0.240888489879828</v>
      </c>
      <c r="K338" s="71">
        <f t="shared" si="56"/>
        <v>0.49597552506678</v>
      </c>
      <c r="L338" s="71">
        <f t="shared" si="52"/>
        <v>0.736864014946608</v>
      </c>
      <c r="M338" s="72">
        <f t="shared" si="53"/>
        <v>72.3443797054205</v>
      </c>
      <c r="N338" s="72">
        <f t="shared" si="57"/>
        <v>63.2561837167178</v>
      </c>
      <c r="O338" s="72">
        <f t="shared" si="54"/>
        <v>65.1093368185341</v>
      </c>
      <c r="P338" s="72">
        <f t="shared" si="55"/>
        <v>68.356227641614</v>
      </c>
    </row>
    <row r="339" s="25" customFormat="1" spans="1:16">
      <c r="A339" s="76">
        <v>620000</v>
      </c>
      <c r="B339" s="65" t="s">
        <v>203</v>
      </c>
      <c r="C339" s="65">
        <v>2018</v>
      </c>
      <c r="D339" s="66"/>
      <c r="E339" s="66">
        <v>2492.13</v>
      </c>
      <c r="F339" s="66"/>
      <c r="G339" s="66"/>
      <c r="H339" s="67">
        <v>6142.0537109375</v>
      </c>
      <c r="I339" s="67">
        <v>8246.07</v>
      </c>
      <c r="J339" s="71">
        <f t="shared" si="51"/>
        <v>0.302220330411942</v>
      </c>
      <c r="K339" s="71">
        <f t="shared" si="56"/>
        <v>0.744846176534701</v>
      </c>
      <c r="L339" s="71">
        <f t="shared" si="52"/>
        <v>1.04706650694664</v>
      </c>
      <c r="M339" s="72">
        <f t="shared" si="53"/>
        <v>63.4470010824263</v>
      </c>
      <c r="N339" s="72">
        <f t="shared" si="57"/>
        <v>38.2117223957874</v>
      </c>
      <c r="O339" s="72">
        <f t="shared" si="54"/>
        <v>41.8895098973088</v>
      </c>
      <c r="P339" s="72">
        <f t="shared" si="55"/>
        <v>51.9326979895633</v>
      </c>
    </row>
    <row r="340" s="25" customFormat="1" spans="1:16">
      <c r="A340" s="76">
        <v>630000</v>
      </c>
      <c r="B340" s="65" t="s">
        <v>204</v>
      </c>
      <c r="C340" s="65">
        <v>2018</v>
      </c>
      <c r="D340" s="66"/>
      <c r="E340" s="66">
        <v>1763.2</v>
      </c>
      <c r="F340" s="66"/>
      <c r="G340" s="66"/>
      <c r="H340" s="67">
        <v>1067.74487304687</v>
      </c>
      <c r="I340" s="67">
        <v>2865.23</v>
      </c>
      <c r="J340" s="71">
        <f t="shared" si="51"/>
        <v>0.615378172083917</v>
      </c>
      <c r="K340" s="71">
        <f t="shared" si="56"/>
        <v>0.37265590303287</v>
      </c>
      <c r="L340" s="71">
        <f t="shared" si="52"/>
        <v>0.988034075116787</v>
      </c>
      <c r="M340" s="72">
        <f t="shared" si="53"/>
        <v>18.0173537419664</v>
      </c>
      <c r="N340" s="72">
        <f t="shared" si="57"/>
        <v>75.6661383896501</v>
      </c>
      <c r="O340" s="72">
        <f t="shared" si="54"/>
        <v>46.308310149333</v>
      </c>
      <c r="P340" s="72">
        <f t="shared" si="55"/>
        <v>38.0343975937132</v>
      </c>
    </row>
    <row r="341" s="25" customFormat="1" spans="1:16">
      <c r="A341" s="76">
        <v>640000</v>
      </c>
      <c r="B341" s="65" t="s">
        <v>205</v>
      </c>
      <c r="C341" s="65">
        <v>2018</v>
      </c>
      <c r="D341" s="66"/>
      <c r="E341" s="66">
        <v>1389.18</v>
      </c>
      <c r="F341" s="66"/>
      <c r="G341" s="66"/>
      <c r="H341" s="67">
        <v>451.527648925781</v>
      </c>
      <c r="I341" s="67">
        <v>3705.18</v>
      </c>
      <c r="J341" s="71">
        <f t="shared" si="51"/>
        <v>0.374929153239519</v>
      </c>
      <c r="K341" s="71">
        <f t="shared" si="56"/>
        <v>0.121863890263302</v>
      </c>
      <c r="L341" s="71">
        <f t="shared" si="52"/>
        <v>0.496793043502821</v>
      </c>
      <c r="M341" s="72">
        <f t="shared" si="53"/>
        <v>52.8991694778875</v>
      </c>
      <c r="N341" s="72">
        <f t="shared" si="57"/>
        <v>100.903950989724</v>
      </c>
      <c r="O341" s="72">
        <f t="shared" si="54"/>
        <v>83.0795548196666</v>
      </c>
      <c r="P341" s="72">
        <f t="shared" si="55"/>
        <v>71.5542413827886</v>
      </c>
    </row>
    <row r="342" s="25" customFormat="1" spans="1:16">
      <c r="A342" s="76">
        <v>650000</v>
      </c>
      <c r="B342" s="65" t="s">
        <v>206</v>
      </c>
      <c r="C342" s="65">
        <v>2018</v>
      </c>
      <c r="D342" s="66"/>
      <c r="E342" s="66">
        <v>3980.2</v>
      </c>
      <c r="F342" s="66"/>
      <c r="G342" s="66"/>
      <c r="H342" s="67">
        <v>5706.1728515625</v>
      </c>
      <c r="I342" s="67">
        <v>12199.08</v>
      </c>
      <c r="J342" s="71">
        <f t="shared" si="51"/>
        <v>0.326270505644688</v>
      </c>
      <c r="K342" s="71">
        <f t="shared" si="56"/>
        <v>0.467754359473214</v>
      </c>
      <c r="L342" s="71">
        <f t="shared" si="52"/>
        <v>0.794024865117902</v>
      </c>
      <c r="M342" s="72">
        <f t="shared" si="53"/>
        <v>59.9580545069023</v>
      </c>
      <c r="N342" s="72">
        <f t="shared" si="57"/>
        <v>66.0961485175925</v>
      </c>
      <c r="O342" s="72">
        <f t="shared" si="54"/>
        <v>60.830631515137</v>
      </c>
      <c r="P342" s="72">
        <f t="shared" si="55"/>
        <v>61.4474464115107</v>
      </c>
    </row>
    <row r="343" s="25" customFormat="1" spans="1:16">
      <c r="A343" s="76">
        <v>110000</v>
      </c>
      <c r="B343" s="65" t="s">
        <v>176</v>
      </c>
      <c r="C343" s="65">
        <v>2019</v>
      </c>
      <c r="D343" s="66"/>
      <c r="E343" s="66">
        <v>4964.06</v>
      </c>
      <c r="F343" s="66"/>
      <c r="G343" s="66"/>
      <c r="H343" s="67">
        <v>40618.57421875</v>
      </c>
      <c r="I343" s="67">
        <v>35371.28</v>
      </c>
      <c r="J343" s="71">
        <f t="shared" si="51"/>
        <v>0.140341542630066</v>
      </c>
      <c r="K343" s="71">
        <f t="shared" si="56"/>
        <v>1.1483490057117</v>
      </c>
      <c r="L343" s="71">
        <f t="shared" si="52"/>
        <v>1.28869054834176</v>
      </c>
      <c r="M343" s="72">
        <f t="shared" si="53"/>
        <v>86.9306737299565</v>
      </c>
      <c r="N343" s="72">
        <f t="shared" si="57"/>
        <v>-2.39375253106165</v>
      </c>
      <c r="O343" s="72">
        <f t="shared" si="54"/>
        <v>23.8030387505811</v>
      </c>
      <c r="P343" s="72">
        <f t="shared" si="55"/>
        <v>50.1274979839403</v>
      </c>
    </row>
    <row r="344" s="25" customFormat="1" spans="1:16">
      <c r="A344" s="76">
        <v>120000</v>
      </c>
      <c r="B344" s="65" t="s">
        <v>177</v>
      </c>
      <c r="C344" s="65">
        <v>2019</v>
      </c>
      <c r="D344" s="66"/>
      <c r="E344" s="66">
        <v>4959.2986</v>
      </c>
      <c r="F344" s="66"/>
      <c r="G344" s="66"/>
      <c r="H344" s="67">
        <v>17865.54296875</v>
      </c>
      <c r="I344" s="67">
        <v>14104.28</v>
      </c>
      <c r="J344" s="71">
        <f t="shared" si="51"/>
        <v>0.351616573125321</v>
      </c>
      <c r="K344" s="71">
        <f t="shared" si="56"/>
        <v>1.26667529067418</v>
      </c>
      <c r="L344" s="71">
        <f t="shared" si="52"/>
        <v>1.6182918637995</v>
      </c>
      <c r="M344" s="72">
        <f t="shared" si="53"/>
        <v>56.2811135081877</v>
      </c>
      <c r="N344" s="72">
        <f t="shared" si="57"/>
        <v>-14.3012155023404</v>
      </c>
      <c r="O344" s="72">
        <f t="shared" si="54"/>
        <v>-0.86886329827795</v>
      </c>
      <c r="P344" s="72">
        <f t="shared" si="55"/>
        <v>25.0196546641424</v>
      </c>
    </row>
    <row r="345" s="25" customFormat="1" spans="1:16">
      <c r="A345" s="76">
        <v>130000</v>
      </c>
      <c r="B345" s="65" t="s">
        <v>178</v>
      </c>
      <c r="C345" s="65">
        <v>2019</v>
      </c>
      <c r="D345" s="66"/>
      <c r="E345" s="66">
        <v>8753.76</v>
      </c>
      <c r="F345" s="66"/>
      <c r="G345" s="66"/>
      <c r="H345" s="67">
        <v>7009.4345703125</v>
      </c>
      <c r="I345" s="67">
        <v>35104.52</v>
      </c>
      <c r="J345" s="71">
        <f t="shared" si="51"/>
        <v>0.249362760123198</v>
      </c>
      <c r="K345" s="71">
        <f t="shared" si="56"/>
        <v>0.19967327769508</v>
      </c>
      <c r="L345" s="71">
        <f t="shared" si="52"/>
        <v>0.449036037818278</v>
      </c>
      <c r="M345" s="72">
        <f t="shared" si="53"/>
        <v>71.1150216712465</v>
      </c>
      <c r="N345" s="72">
        <f t="shared" si="57"/>
        <v>93.0738023464574</v>
      </c>
      <c r="O345" s="72">
        <f t="shared" si="54"/>
        <v>86.6543468824941</v>
      </c>
      <c r="P345" s="72">
        <f t="shared" si="55"/>
        <v>80.168575369663</v>
      </c>
    </row>
    <row r="346" s="25" customFormat="1" spans="1:16">
      <c r="A346" s="76">
        <v>140000</v>
      </c>
      <c r="B346" s="65" t="s">
        <v>179</v>
      </c>
      <c r="C346" s="65">
        <v>2019</v>
      </c>
      <c r="D346" s="66"/>
      <c r="E346" s="66">
        <v>3511.89</v>
      </c>
      <c r="F346" s="66"/>
      <c r="G346" s="66"/>
      <c r="H346" s="67">
        <v>3479.48608398438</v>
      </c>
      <c r="I346" s="67">
        <v>17026.68</v>
      </c>
      <c r="J346" s="71">
        <f t="shared" si="51"/>
        <v>0.206258060878574</v>
      </c>
      <c r="K346" s="71">
        <f t="shared" si="56"/>
        <v>0.204354934959979</v>
      </c>
      <c r="L346" s="71">
        <f t="shared" si="52"/>
        <v>0.410612995838553</v>
      </c>
      <c r="M346" s="72">
        <f t="shared" si="53"/>
        <v>77.3681982640621</v>
      </c>
      <c r="N346" s="72">
        <f t="shared" si="57"/>
        <v>92.6026757447588</v>
      </c>
      <c r="O346" s="72">
        <f t="shared" si="54"/>
        <v>89.5304565449403</v>
      </c>
      <c r="P346" s="72">
        <f t="shared" si="55"/>
        <v>84.0637712444649</v>
      </c>
    </row>
    <row r="347" s="25" customFormat="1" spans="1:16">
      <c r="A347" s="76">
        <v>150000</v>
      </c>
      <c r="B347" s="65" t="s">
        <v>180</v>
      </c>
      <c r="C347" s="65">
        <v>2019</v>
      </c>
      <c r="D347" s="66"/>
      <c r="E347" s="66">
        <v>7307.42</v>
      </c>
      <c r="F347" s="66"/>
      <c r="G347" s="66"/>
      <c r="H347" s="67">
        <v>1465.82666015625</v>
      </c>
      <c r="I347" s="67">
        <v>17212.53</v>
      </c>
      <c r="J347" s="71">
        <f t="shared" si="51"/>
        <v>0.424540727016888</v>
      </c>
      <c r="K347" s="71">
        <f t="shared" si="56"/>
        <v>0.0851604418499924</v>
      </c>
      <c r="L347" s="71">
        <f t="shared" si="52"/>
        <v>0.509701168866881</v>
      </c>
      <c r="M347" s="72">
        <f t="shared" si="53"/>
        <v>45.7020439367301</v>
      </c>
      <c r="N347" s="72">
        <f t="shared" si="57"/>
        <v>104.597508621812</v>
      </c>
      <c r="O347" s="72">
        <f t="shared" si="54"/>
        <v>82.1133329337672</v>
      </c>
      <c r="P347" s="72">
        <f t="shared" si="55"/>
        <v>68.4045235728575</v>
      </c>
    </row>
    <row r="348" s="25" customFormat="1" spans="1:16">
      <c r="A348" s="76">
        <v>210000</v>
      </c>
      <c r="B348" s="65" t="s">
        <v>181</v>
      </c>
      <c r="C348" s="65">
        <v>2019</v>
      </c>
      <c r="D348" s="66"/>
      <c r="E348" s="66">
        <v>8885.09</v>
      </c>
      <c r="F348" s="66"/>
      <c r="G348" s="66"/>
      <c r="H348" s="67">
        <v>2067.46411132813</v>
      </c>
      <c r="I348" s="67">
        <v>24909.45</v>
      </c>
      <c r="J348" s="71">
        <f t="shared" si="51"/>
        <v>0.356695551286761</v>
      </c>
      <c r="K348" s="71">
        <f t="shared" si="56"/>
        <v>0.0829991875102875</v>
      </c>
      <c r="L348" s="71">
        <f t="shared" si="52"/>
        <v>0.439694738797048</v>
      </c>
      <c r="M348" s="72">
        <f t="shared" si="53"/>
        <v>55.5443087534602</v>
      </c>
      <c r="N348" s="72">
        <f t="shared" si="57"/>
        <v>104.815000923118</v>
      </c>
      <c r="O348" s="72">
        <f t="shared" si="54"/>
        <v>87.3535783589851</v>
      </c>
      <c r="P348" s="72">
        <f t="shared" si="55"/>
        <v>74.9412280690493</v>
      </c>
    </row>
    <row r="349" s="25" customFormat="1" spans="1:16">
      <c r="A349" s="76">
        <v>220000</v>
      </c>
      <c r="B349" s="65" t="s">
        <v>182</v>
      </c>
      <c r="C349" s="65">
        <v>2019</v>
      </c>
      <c r="D349" s="66"/>
      <c r="E349" s="66">
        <v>4344.83</v>
      </c>
      <c r="F349" s="66"/>
      <c r="G349" s="66"/>
      <c r="H349" s="67">
        <v>4657.49658203125</v>
      </c>
      <c r="I349" s="67">
        <v>11726.82</v>
      </c>
      <c r="J349" s="71">
        <f t="shared" si="51"/>
        <v>0.370503683010398</v>
      </c>
      <c r="K349" s="71">
        <f t="shared" si="56"/>
        <v>0.397166203798749</v>
      </c>
      <c r="L349" s="71">
        <f t="shared" si="52"/>
        <v>0.767669886809148</v>
      </c>
      <c r="M349" s="72">
        <f t="shared" si="53"/>
        <v>53.5411701723336</v>
      </c>
      <c r="N349" s="72">
        <f t="shared" si="57"/>
        <v>73.1996069771482</v>
      </c>
      <c r="O349" s="72">
        <f t="shared" si="54"/>
        <v>62.8034010789671</v>
      </c>
      <c r="P349" s="72">
        <f t="shared" si="55"/>
        <v>60.2515268052866</v>
      </c>
    </row>
    <row r="350" s="25" customFormat="1" spans="1:16">
      <c r="A350" s="76">
        <v>230000</v>
      </c>
      <c r="B350" s="65" t="s">
        <v>183</v>
      </c>
      <c r="C350" s="65">
        <v>2019</v>
      </c>
      <c r="D350" s="66"/>
      <c r="E350" s="66">
        <v>4748.6</v>
      </c>
      <c r="F350" s="66"/>
      <c r="G350" s="66"/>
      <c r="H350" s="67">
        <v>1944.55236816406</v>
      </c>
      <c r="I350" s="67">
        <v>13612.68</v>
      </c>
      <c r="J350" s="71">
        <f t="shared" si="51"/>
        <v>0.348836525944928</v>
      </c>
      <c r="K350" s="71">
        <f t="shared" si="56"/>
        <v>0.142848606458395</v>
      </c>
      <c r="L350" s="71">
        <f t="shared" si="52"/>
        <v>0.491685132403323</v>
      </c>
      <c r="M350" s="72">
        <f t="shared" si="53"/>
        <v>56.6844135255872</v>
      </c>
      <c r="N350" s="72">
        <f t="shared" si="57"/>
        <v>98.7922077609472</v>
      </c>
      <c r="O350" s="72">
        <f t="shared" si="54"/>
        <v>83.4619012376294</v>
      </c>
      <c r="P350" s="72">
        <f t="shared" si="55"/>
        <v>73.1392186862719</v>
      </c>
    </row>
    <row r="351" s="25" customFormat="1" spans="1:16">
      <c r="A351" s="76">
        <v>310000</v>
      </c>
      <c r="B351" s="65" t="s">
        <v>184</v>
      </c>
      <c r="C351" s="65">
        <v>2019</v>
      </c>
      <c r="D351" s="66"/>
      <c r="E351" s="66">
        <v>5722.07</v>
      </c>
      <c r="F351" s="66"/>
      <c r="G351" s="66"/>
      <c r="H351" s="67">
        <v>10979.58984375</v>
      </c>
      <c r="I351" s="67">
        <v>38155.32</v>
      </c>
      <c r="J351" s="71">
        <f t="shared" si="51"/>
        <v>0.149967815759375</v>
      </c>
      <c r="K351" s="71">
        <f t="shared" si="56"/>
        <v>0.287760392096043</v>
      </c>
      <c r="L351" s="71">
        <f t="shared" si="52"/>
        <v>0.437728207855418</v>
      </c>
      <c r="M351" s="72">
        <f t="shared" si="53"/>
        <v>85.534195228468</v>
      </c>
      <c r="N351" s="72">
        <f t="shared" si="57"/>
        <v>84.2093809433108</v>
      </c>
      <c r="O351" s="72">
        <f t="shared" si="54"/>
        <v>87.5007806196938</v>
      </c>
      <c r="P351" s="72">
        <f t="shared" si="55"/>
        <v>85.8592079888043</v>
      </c>
    </row>
    <row r="352" s="25" customFormat="1" spans="1:16">
      <c r="A352" s="76">
        <v>320000</v>
      </c>
      <c r="B352" s="65" t="s">
        <v>185</v>
      </c>
      <c r="C352" s="65">
        <v>2019</v>
      </c>
      <c r="D352" s="66"/>
      <c r="E352" s="66">
        <v>14878.38</v>
      </c>
      <c r="F352" s="66"/>
      <c r="G352" s="66"/>
      <c r="H352" s="67">
        <v>61918.7265625</v>
      </c>
      <c r="I352" s="67">
        <v>99631.52</v>
      </c>
      <c r="J352" s="71">
        <f t="shared" si="51"/>
        <v>0.149334066167012</v>
      </c>
      <c r="K352" s="71">
        <f t="shared" si="56"/>
        <v>0.621477285125229</v>
      </c>
      <c r="L352" s="71">
        <f t="shared" si="52"/>
        <v>0.770811351292242</v>
      </c>
      <c r="M352" s="72">
        <f t="shared" si="53"/>
        <v>85.6261329565143</v>
      </c>
      <c r="N352" s="72">
        <f t="shared" si="57"/>
        <v>50.6266351662827</v>
      </c>
      <c r="O352" s="72">
        <f t="shared" si="54"/>
        <v>62.5682506096517</v>
      </c>
      <c r="P352" s="72">
        <f t="shared" si="55"/>
        <v>71.7088686944092</v>
      </c>
    </row>
    <row r="353" s="25" customFormat="1" spans="1:16">
      <c r="A353" s="76">
        <v>330000</v>
      </c>
      <c r="B353" s="65" t="s">
        <v>186</v>
      </c>
      <c r="C353" s="65">
        <v>2019</v>
      </c>
      <c r="D353" s="66"/>
      <c r="E353" s="66">
        <v>12309.34</v>
      </c>
      <c r="F353" s="66"/>
      <c r="G353" s="66"/>
      <c r="H353" s="67">
        <v>33298.21484375</v>
      </c>
      <c r="I353" s="67">
        <v>62351.74</v>
      </c>
      <c r="J353" s="71">
        <f t="shared" si="51"/>
        <v>0.197417746481494</v>
      </c>
      <c r="K353" s="71">
        <f t="shared" si="56"/>
        <v>0.534038261702881</v>
      </c>
      <c r="L353" s="71">
        <f t="shared" si="52"/>
        <v>0.731456008184375</v>
      </c>
      <c r="M353" s="72">
        <f t="shared" si="53"/>
        <v>78.6506581357163</v>
      </c>
      <c r="N353" s="72">
        <f t="shared" si="57"/>
        <v>59.4258375918174</v>
      </c>
      <c r="O353" s="72">
        <f t="shared" si="54"/>
        <v>65.5141465291146</v>
      </c>
      <c r="P353" s="72">
        <f t="shared" si="55"/>
        <v>70.864740544956</v>
      </c>
    </row>
    <row r="354" s="25" customFormat="1" spans="1:16">
      <c r="A354" s="76">
        <v>340000</v>
      </c>
      <c r="B354" s="65" t="s">
        <v>187</v>
      </c>
      <c r="C354" s="65">
        <v>2019</v>
      </c>
      <c r="D354" s="66"/>
      <c r="E354" s="66">
        <v>7936.36</v>
      </c>
      <c r="F354" s="66"/>
      <c r="G354" s="66"/>
      <c r="H354" s="67">
        <v>12233.560546875</v>
      </c>
      <c r="I354" s="67">
        <v>37113.98</v>
      </c>
      <c r="J354" s="71">
        <f t="shared" si="51"/>
        <v>0.213837481186335</v>
      </c>
      <c r="K354" s="71">
        <f t="shared" si="56"/>
        <v>0.32962135957596</v>
      </c>
      <c r="L354" s="71">
        <f t="shared" si="52"/>
        <v>0.543458840762295</v>
      </c>
      <c r="M354" s="72">
        <f t="shared" si="53"/>
        <v>76.2686556507005</v>
      </c>
      <c r="N354" s="72">
        <f t="shared" si="57"/>
        <v>79.9968095745142</v>
      </c>
      <c r="O354" s="72">
        <f t="shared" si="54"/>
        <v>79.5864438245884</v>
      </c>
      <c r="P354" s="72">
        <f t="shared" si="55"/>
        <v>78.0096228876296</v>
      </c>
    </row>
    <row r="355" s="25" customFormat="1" spans="1:16">
      <c r="A355" s="76">
        <v>350000</v>
      </c>
      <c r="B355" s="65" t="s">
        <v>188</v>
      </c>
      <c r="C355" s="65">
        <v>2019</v>
      </c>
      <c r="D355" s="66"/>
      <c r="E355" s="66">
        <v>7033.9</v>
      </c>
      <c r="F355" s="66"/>
      <c r="G355" s="66"/>
      <c r="H355" s="67">
        <v>11171.1650390625</v>
      </c>
      <c r="I355" s="67">
        <v>42395</v>
      </c>
      <c r="J355" s="71">
        <f t="shared" si="51"/>
        <v>0.165913433187876</v>
      </c>
      <c r="K355" s="71">
        <f t="shared" si="56"/>
        <v>0.26350194690559</v>
      </c>
      <c r="L355" s="71">
        <f t="shared" si="52"/>
        <v>0.429415380093466</v>
      </c>
      <c r="M355" s="72">
        <f t="shared" si="53"/>
        <v>83.2209726933559</v>
      </c>
      <c r="N355" s="72">
        <f t="shared" si="57"/>
        <v>86.6505675143055</v>
      </c>
      <c r="O355" s="72">
        <f t="shared" si="54"/>
        <v>88.1230271420024</v>
      </c>
      <c r="P355" s="72">
        <f t="shared" si="55"/>
        <v>85.3775079921398</v>
      </c>
    </row>
    <row r="356" s="25" customFormat="1" spans="1:16">
      <c r="A356" s="76">
        <v>360000</v>
      </c>
      <c r="B356" s="65" t="s">
        <v>189</v>
      </c>
      <c r="C356" s="65">
        <v>2019</v>
      </c>
      <c r="D356" s="66"/>
      <c r="E356" s="66">
        <v>5351</v>
      </c>
      <c r="F356" s="66"/>
      <c r="G356" s="66"/>
      <c r="H356" s="67">
        <v>12259.2607421875</v>
      </c>
      <c r="I356" s="67">
        <v>24757.5</v>
      </c>
      <c r="J356" s="71">
        <f t="shared" si="51"/>
        <v>0.21613652428557</v>
      </c>
      <c r="K356" s="71">
        <f t="shared" si="56"/>
        <v>0.495173613740786</v>
      </c>
      <c r="L356" s="71">
        <f t="shared" si="52"/>
        <v>0.711310138026356</v>
      </c>
      <c r="M356" s="72">
        <f t="shared" si="53"/>
        <v>75.9351346484444</v>
      </c>
      <c r="N356" s="72">
        <f t="shared" si="57"/>
        <v>63.3368820114675</v>
      </c>
      <c r="O356" s="72">
        <f t="shared" si="54"/>
        <v>67.0221409208767</v>
      </c>
      <c r="P356" s="72">
        <f t="shared" si="55"/>
        <v>70.7415860027787</v>
      </c>
    </row>
    <row r="357" s="25" customFormat="1" spans="1:16">
      <c r="A357" s="76">
        <v>370000</v>
      </c>
      <c r="B357" s="65" t="s">
        <v>190</v>
      </c>
      <c r="C357" s="65">
        <v>2019</v>
      </c>
      <c r="D357" s="66"/>
      <c r="E357" s="66">
        <v>13127.51</v>
      </c>
      <c r="F357" s="66"/>
      <c r="G357" s="66"/>
      <c r="H357" s="67">
        <v>19881.958984375</v>
      </c>
      <c r="I357" s="67">
        <v>71067.53</v>
      </c>
      <c r="J357" s="71">
        <f t="shared" si="51"/>
        <v>0.184718816033145</v>
      </c>
      <c r="K357" s="71">
        <f t="shared" si="56"/>
        <v>0.279761502677453</v>
      </c>
      <c r="L357" s="71">
        <f t="shared" si="52"/>
        <v>0.464480318710598</v>
      </c>
      <c r="M357" s="72">
        <f t="shared" si="53"/>
        <v>80.4928854572145</v>
      </c>
      <c r="N357" s="72">
        <f t="shared" si="57"/>
        <v>85.014328716271</v>
      </c>
      <c r="O357" s="72">
        <f t="shared" si="54"/>
        <v>85.4982841863814</v>
      </c>
      <c r="P357" s="72">
        <f t="shared" si="55"/>
        <v>82.8987937277759</v>
      </c>
    </row>
    <row r="358" s="25" customFormat="1" spans="1:16">
      <c r="A358" s="76">
        <v>410000</v>
      </c>
      <c r="B358" s="65" t="s">
        <v>191</v>
      </c>
      <c r="C358" s="65">
        <v>2019</v>
      </c>
      <c r="D358" s="66"/>
      <c r="E358" s="66">
        <v>7910.1</v>
      </c>
      <c r="F358" s="66"/>
      <c r="G358" s="66"/>
      <c r="H358" s="67">
        <v>14831.337890625</v>
      </c>
      <c r="I358" s="67">
        <v>54259.2</v>
      </c>
      <c r="J358" s="71">
        <f t="shared" si="51"/>
        <v>0.145783572186837</v>
      </c>
      <c r="K358" s="71">
        <f t="shared" si="56"/>
        <v>0.273342362044133</v>
      </c>
      <c r="L358" s="71">
        <f t="shared" si="52"/>
        <v>0.419125934230969</v>
      </c>
      <c r="M358" s="72">
        <f t="shared" si="53"/>
        <v>86.1412012956707</v>
      </c>
      <c r="N358" s="72">
        <f t="shared" si="57"/>
        <v>85.6603025117209</v>
      </c>
      <c r="O358" s="72">
        <f t="shared" si="54"/>
        <v>88.8932309869234</v>
      </c>
      <c r="P358" s="72">
        <f t="shared" si="55"/>
        <v>86.8706304462566</v>
      </c>
    </row>
    <row r="359" s="25" customFormat="1" spans="1:16">
      <c r="A359" s="76">
        <v>420000</v>
      </c>
      <c r="B359" s="65" t="s">
        <v>192</v>
      </c>
      <c r="C359" s="65">
        <v>2019</v>
      </c>
      <c r="D359" s="66"/>
      <c r="E359" s="66">
        <v>8039.98</v>
      </c>
      <c r="F359" s="66"/>
      <c r="G359" s="66"/>
      <c r="H359" s="67">
        <v>19793.646484375</v>
      </c>
      <c r="I359" s="67">
        <v>45828.31</v>
      </c>
      <c r="J359" s="71">
        <f t="shared" si="51"/>
        <v>0.175436973346824</v>
      </c>
      <c r="K359" s="71">
        <f t="shared" si="56"/>
        <v>0.431908715036077</v>
      </c>
      <c r="L359" s="71">
        <f t="shared" si="52"/>
        <v>0.607345688382901</v>
      </c>
      <c r="M359" s="72">
        <f t="shared" si="53"/>
        <v>81.8393976111425</v>
      </c>
      <c r="N359" s="72">
        <f t="shared" si="57"/>
        <v>69.7033832410706</v>
      </c>
      <c r="O359" s="72">
        <f t="shared" si="54"/>
        <v>74.8042722348997</v>
      </c>
      <c r="P359" s="72">
        <f t="shared" si="55"/>
        <v>77.3016571242553</v>
      </c>
    </row>
    <row r="360" s="25" customFormat="1" spans="1:16">
      <c r="A360" s="76">
        <v>430000</v>
      </c>
      <c r="B360" s="65" t="s">
        <v>193</v>
      </c>
      <c r="C360" s="65">
        <v>2019</v>
      </c>
      <c r="D360" s="66"/>
      <c r="E360" s="66">
        <v>10174.5</v>
      </c>
      <c r="F360" s="66"/>
      <c r="G360" s="66"/>
      <c r="H360" s="67">
        <v>16381.75390625</v>
      </c>
      <c r="I360" s="67">
        <v>39752.12</v>
      </c>
      <c r="J360" s="71">
        <f t="shared" si="51"/>
        <v>0.25594861355822</v>
      </c>
      <c r="K360" s="71">
        <f t="shared" si="56"/>
        <v>0.412097616586235</v>
      </c>
      <c r="L360" s="71">
        <f t="shared" si="52"/>
        <v>0.668046230144455</v>
      </c>
      <c r="M360" s="72">
        <f t="shared" si="53"/>
        <v>70.159615294093</v>
      </c>
      <c r="N360" s="72">
        <f t="shared" si="57"/>
        <v>71.6970224505383</v>
      </c>
      <c r="O360" s="72">
        <f t="shared" si="54"/>
        <v>70.2606076607037</v>
      </c>
      <c r="P360" s="72">
        <f t="shared" si="55"/>
        <v>70.4973944353653</v>
      </c>
    </row>
    <row r="361" s="25" customFormat="1" spans="1:16">
      <c r="A361" s="76">
        <v>440000</v>
      </c>
      <c r="B361" s="65" t="s">
        <v>194</v>
      </c>
      <c r="C361" s="65">
        <v>2019</v>
      </c>
      <c r="D361" s="66"/>
      <c r="E361" s="66">
        <v>11948.95</v>
      </c>
      <c r="F361" s="66"/>
      <c r="G361" s="66"/>
      <c r="H361" s="67">
        <v>20933.359375</v>
      </c>
      <c r="I361" s="67">
        <v>107671.07</v>
      </c>
      <c r="J361" s="71">
        <f t="shared" si="51"/>
        <v>0.110976421057207</v>
      </c>
      <c r="K361" s="71">
        <f t="shared" si="56"/>
        <v>0.194419535117465</v>
      </c>
      <c r="L361" s="71">
        <f t="shared" si="52"/>
        <v>0.305395956174672</v>
      </c>
      <c r="M361" s="72">
        <f t="shared" si="53"/>
        <v>91.1906568427603</v>
      </c>
      <c r="N361" s="72">
        <f t="shared" si="57"/>
        <v>93.6024992900269</v>
      </c>
      <c r="O361" s="72">
        <f t="shared" si="54"/>
        <v>97.4063489480186</v>
      </c>
      <c r="P361" s="72">
        <f t="shared" si="55"/>
        <v>93.5377329637911</v>
      </c>
    </row>
    <row r="362" s="25" customFormat="1" spans="1:16">
      <c r="A362" s="76">
        <v>450000</v>
      </c>
      <c r="B362" s="65" t="s">
        <v>195</v>
      </c>
      <c r="C362" s="65">
        <v>2019</v>
      </c>
      <c r="D362" s="66"/>
      <c r="E362" s="66">
        <v>6328.42</v>
      </c>
      <c r="F362" s="66"/>
      <c r="G362" s="66"/>
      <c r="H362" s="67">
        <v>13199.041015625</v>
      </c>
      <c r="I362" s="67">
        <v>21237.14</v>
      </c>
      <c r="J362" s="71">
        <f t="shared" si="51"/>
        <v>0.297988335529172</v>
      </c>
      <c r="K362" s="71">
        <f t="shared" si="56"/>
        <v>0.621507463605034</v>
      </c>
      <c r="L362" s="71">
        <f t="shared" si="52"/>
        <v>0.919495799134205</v>
      </c>
      <c r="M362" s="72">
        <f t="shared" si="53"/>
        <v>64.0609344076925</v>
      </c>
      <c r="N362" s="72">
        <f t="shared" si="57"/>
        <v>50.6235982321737</v>
      </c>
      <c r="O362" s="72">
        <f t="shared" si="54"/>
        <v>51.4386587017699</v>
      </c>
      <c r="P362" s="72">
        <f t="shared" si="55"/>
        <v>57.586784460812</v>
      </c>
    </row>
    <row r="363" s="25" customFormat="1" spans="1:16">
      <c r="A363" s="76">
        <v>460000</v>
      </c>
      <c r="B363" s="65" t="s">
        <v>196</v>
      </c>
      <c r="C363" s="65">
        <v>2019</v>
      </c>
      <c r="D363" s="66"/>
      <c r="E363" s="66">
        <v>2230.7</v>
      </c>
      <c r="F363" s="66"/>
      <c r="G363" s="66"/>
      <c r="H363" s="67">
        <v>2341.46801757813</v>
      </c>
      <c r="I363" s="67">
        <v>5308.93</v>
      </c>
      <c r="J363" s="71">
        <f t="shared" si="51"/>
        <v>0.420178830762508</v>
      </c>
      <c r="K363" s="71">
        <f t="shared" si="56"/>
        <v>0.441043302054864</v>
      </c>
      <c r="L363" s="71">
        <f t="shared" si="52"/>
        <v>0.861222132817372</v>
      </c>
      <c r="M363" s="72">
        <f t="shared" si="53"/>
        <v>46.3348219872946</v>
      </c>
      <c r="N363" s="72">
        <f t="shared" si="57"/>
        <v>68.7841474455868</v>
      </c>
      <c r="O363" s="72">
        <f t="shared" si="54"/>
        <v>55.8006624923197</v>
      </c>
      <c r="P363" s="72">
        <f t="shared" si="55"/>
        <v>53.6644392304606</v>
      </c>
    </row>
    <row r="364" s="25" customFormat="1" spans="1:16">
      <c r="A364" s="76">
        <v>500000</v>
      </c>
      <c r="B364" s="65" t="s">
        <v>197</v>
      </c>
      <c r="C364" s="65">
        <v>2019</v>
      </c>
      <c r="D364" s="66"/>
      <c r="E364" s="66">
        <v>5603.68</v>
      </c>
      <c r="F364" s="66"/>
      <c r="G364" s="66"/>
      <c r="H364" s="67">
        <v>15991.7421875</v>
      </c>
      <c r="I364" s="67">
        <v>23605.77</v>
      </c>
      <c r="J364" s="71">
        <f t="shared" si="51"/>
        <v>0.237386028924284</v>
      </c>
      <c r="K364" s="71">
        <f t="shared" si="56"/>
        <v>0.677450563463933</v>
      </c>
      <c r="L364" s="71">
        <f t="shared" si="52"/>
        <v>0.914836592388217</v>
      </c>
      <c r="M364" s="72">
        <f t="shared" si="53"/>
        <v>72.8524799183501</v>
      </c>
      <c r="N364" s="72">
        <f t="shared" si="57"/>
        <v>44.9939074979501</v>
      </c>
      <c r="O364" s="72">
        <f t="shared" si="54"/>
        <v>51.7874179059096</v>
      </c>
      <c r="P364" s="72">
        <f t="shared" si="55"/>
        <v>60.9612468305379</v>
      </c>
    </row>
    <row r="365" s="25" customFormat="1" spans="1:16">
      <c r="A365" s="76">
        <v>510000</v>
      </c>
      <c r="B365" s="65" t="s">
        <v>198</v>
      </c>
      <c r="C365" s="65">
        <v>2019</v>
      </c>
      <c r="D365" s="66"/>
      <c r="E365" s="66">
        <v>10576.82</v>
      </c>
      <c r="F365" s="66"/>
      <c r="G365" s="66"/>
      <c r="H365" s="67">
        <v>29534.796875</v>
      </c>
      <c r="I365" s="67">
        <v>46615.82</v>
      </c>
      <c r="J365" s="71">
        <f t="shared" si="51"/>
        <v>0.226893359378855</v>
      </c>
      <c r="K365" s="71">
        <f t="shared" si="56"/>
        <v>0.633578833859406</v>
      </c>
      <c r="L365" s="71">
        <f t="shared" si="52"/>
        <v>0.860472193238261</v>
      </c>
      <c r="M365" s="72">
        <f t="shared" si="53"/>
        <v>74.3746461031846</v>
      </c>
      <c r="N365" s="72">
        <f t="shared" si="57"/>
        <v>49.4088267689936</v>
      </c>
      <c r="O365" s="72">
        <f t="shared" si="54"/>
        <v>55.8567982993406</v>
      </c>
      <c r="P365" s="72">
        <f t="shared" si="55"/>
        <v>63.8261278951932</v>
      </c>
    </row>
    <row r="366" s="25" customFormat="1" spans="1:16">
      <c r="A366" s="76">
        <v>520000</v>
      </c>
      <c r="B366" s="65" t="s">
        <v>199</v>
      </c>
      <c r="C366" s="65">
        <v>2019</v>
      </c>
      <c r="D366" s="66"/>
      <c r="E366" s="66">
        <v>9673.38</v>
      </c>
      <c r="F366" s="66"/>
      <c r="G366" s="66"/>
      <c r="H366" s="67">
        <v>12838.94921875</v>
      </c>
      <c r="I366" s="67">
        <v>16769.34</v>
      </c>
      <c r="J366" s="71">
        <f t="shared" si="51"/>
        <v>0.576849178321866</v>
      </c>
      <c r="K366" s="71">
        <f t="shared" si="56"/>
        <v>0.76562042505847</v>
      </c>
      <c r="L366" s="71">
        <f t="shared" si="52"/>
        <v>1.34246960338034</v>
      </c>
      <c r="M366" s="72">
        <f t="shared" si="53"/>
        <v>23.6067350892367</v>
      </c>
      <c r="N366" s="72">
        <f t="shared" si="57"/>
        <v>36.1211590426715</v>
      </c>
      <c r="O366" s="72">
        <f t="shared" si="54"/>
        <v>19.7774735723923</v>
      </c>
      <c r="P366" s="72">
        <f t="shared" si="55"/>
        <v>24.9608414248703</v>
      </c>
    </row>
    <row r="367" s="25" customFormat="1" spans="1:16">
      <c r="A367" s="76">
        <v>530000</v>
      </c>
      <c r="B367" s="65" t="s">
        <v>200</v>
      </c>
      <c r="C367" s="65">
        <v>2019</v>
      </c>
      <c r="D367" s="66"/>
      <c r="E367" s="66">
        <v>8099.69</v>
      </c>
      <c r="F367" s="66"/>
      <c r="G367" s="66"/>
      <c r="H367" s="67">
        <v>12948.537109375</v>
      </c>
      <c r="I367" s="67">
        <v>23223.75</v>
      </c>
      <c r="J367" s="71">
        <f t="shared" si="51"/>
        <v>0.34876753323645</v>
      </c>
      <c r="K367" s="71">
        <f t="shared" si="56"/>
        <v>0.557555825797944</v>
      </c>
      <c r="L367" s="71">
        <f t="shared" si="52"/>
        <v>0.906323359034394</v>
      </c>
      <c r="M367" s="72">
        <f t="shared" si="53"/>
        <v>56.6944222623906</v>
      </c>
      <c r="N367" s="72">
        <f t="shared" si="57"/>
        <v>57.05920769445</v>
      </c>
      <c r="O367" s="72">
        <f t="shared" si="54"/>
        <v>52.4246655429007</v>
      </c>
      <c r="P367" s="72">
        <f t="shared" si="55"/>
        <v>55.4864523329555</v>
      </c>
    </row>
    <row r="368" s="25" customFormat="1" spans="1:16">
      <c r="A368" s="76">
        <v>540000</v>
      </c>
      <c r="B368" s="65" t="s">
        <v>201</v>
      </c>
      <c r="C368" s="65">
        <v>2019</v>
      </c>
      <c r="D368" s="66"/>
      <c r="E368" s="66">
        <v>254.06</v>
      </c>
      <c r="F368" s="66"/>
      <c r="G368" s="66"/>
      <c r="H368" s="67">
        <v>509.761993408203</v>
      </c>
      <c r="I368" s="67">
        <v>1697.82</v>
      </c>
      <c r="J368" s="71">
        <f t="shared" ref="J368:J373" si="58">E368/I368</f>
        <v>0.149638948769599</v>
      </c>
      <c r="K368" s="71">
        <f t="shared" si="56"/>
        <v>0.300245016202073</v>
      </c>
      <c r="L368" s="71">
        <f t="shared" ref="L368:L373" si="59">(E368+H368)/I368</f>
        <v>0.449883964971671</v>
      </c>
      <c r="M368" s="72">
        <f t="shared" si="53"/>
        <v>85.5819037938601</v>
      </c>
      <c r="N368" s="72">
        <f t="shared" si="57"/>
        <v>82.9530227360028</v>
      </c>
      <c r="O368" s="72">
        <f t="shared" si="54"/>
        <v>86.5908763358307</v>
      </c>
      <c r="P368" s="72">
        <f t="shared" si="55"/>
        <v>85.3588193448798</v>
      </c>
    </row>
    <row r="369" s="25" customFormat="1" spans="1:16">
      <c r="A369" s="76">
        <v>610000</v>
      </c>
      <c r="B369" s="65" t="s">
        <v>202</v>
      </c>
      <c r="C369" s="65">
        <v>2019</v>
      </c>
      <c r="D369" s="66"/>
      <c r="E369" s="66">
        <v>6585.82</v>
      </c>
      <c r="F369" s="66"/>
      <c r="G369" s="66"/>
      <c r="H369" s="67">
        <v>13079.0654296875</v>
      </c>
      <c r="I369" s="67">
        <v>25793.17</v>
      </c>
      <c r="J369" s="71">
        <f t="shared" si="58"/>
        <v>0.25533193477188</v>
      </c>
      <c r="K369" s="71">
        <f t="shared" si="56"/>
        <v>0.507074757762908</v>
      </c>
      <c r="L369" s="71">
        <f t="shared" si="59"/>
        <v>0.762406692534787</v>
      </c>
      <c r="M369" s="72">
        <f t="shared" si="53"/>
        <v>70.2490765690725</v>
      </c>
      <c r="N369" s="72">
        <f t="shared" si="57"/>
        <v>62.1392408296776</v>
      </c>
      <c r="O369" s="72">
        <f t="shared" si="54"/>
        <v>63.1973710284523</v>
      </c>
      <c r="P369" s="72">
        <f t="shared" si="55"/>
        <v>66.5115977590075</v>
      </c>
    </row>
    <row r="370" s="25" customFormat="1" spans="1:16">
      <c r="A370" s="76">
        <v>620000</v>
      </c>
      <c r="B370" s="65" t="s">
        <v>203</v>
      </c>
      <c r="C370" s="65">
        <v>2019</v>
      </c>
      <c r="D370" s="66"/>
      <c r="E370" s="66">
        <v>3116.57</v>
      </c>
      <c r="F370" s="66"/>
      <c r="G370" s="66"/>
      <c r="H370" s="67">
        <v>6421.9814453125</v>
      </c>
      <c r="I370" s="67">
        <v>8718.3</v>
      </c>
      <c r="J370" s="71">
        <f t="shared" si="58"/>
        <v>0.357474507644839</v>
      </c>
      <c r="K370" s="71">
        <f t="shared" si="56"/>
        <v>0.736609367114288</v>
      </c>
      <c r="L370" s="71">
        <f t="shared" si="59"/>
        <v>1.09408387475913</v>
      </c>
      <c r="M370" s="72">
        <f t="shared" si="53"/>
        <v>55.4313059544494</v>
      </c>
      <c r="N370" s="72">
        <f t="shared" si="57"/>
        <v>39.0406126394568</v>
      </c>
      <c r="O370" s="72">
        <f t="shared" si="54"/>
        <v>38.3700825198609</v>
      </c>
      <c r="P370" s="72">
        <f t="shared" si="55"/>
        <v>47.0348002610743</v>
      </c>
    </row>
    <row r="371" s="25" customFormat="1" spans="1:16">
      <c r="A371" s="76">
        <v>630000</v>
      </c>
      <c r="B371" s="65" t="s">
        <v>204</v>
      </c>
      <c r="C371" s="65">
        <v>2019</v>
      </c>
      <c r="D371" s="66"/>
      <c r="E371" s="66">
        <v>2102.13</v>
      </c>
      <c r="F371" s="66"/>
      <c r="G371" s="66"/>
      <c r="H371" s="67">
        <v>1027.36083984375</v>
      </c>
      <c r="I371" s="67">
        <v>2965.95</v>
      </c>
      <c r="J371" s="71">
        <f t="shared" si="58"/>
        <v>0.7087543620088</v>
      </c>
      <c r="K371" s="71">
        <f t="shared" si="56"/>
        <v>0.346385083984474</v>
      </c>
      <c r="L371" s="71">
        <f t="shared" si="59"/>
        <v>1.05513944599327</v>
      </c>
      <c r="M371" s="72">
        <f t="shared" si="53"/>
        <v>4.47131780164119</v>
      </c>
      <c r="N371" s="72">
        <f t="shared" si="57"/>
        <v>78.3098350555526</v>
      </c>
      <c r="O371" s="72">
        <f t="shared" si="54"/>
        <v>41.2852199504429</v>
      </c>
      <c r="P371" s="72">
        <f t="shared" si="55"/>
        <v>30.283191897064</v>
      </c>
    </row>
    <row r="372" s="25" customFormat="1" spans="1:16">
      <c r="A372" s="76">
        <v>640000</v>
      </c>
      <c r="B372" s="65" t="s">
        <v>205</v>
      </c>
      <c r="C372" s="65">
        <v>2019</v>
      </c>
      <c r="D372" s="66"/>
      <c r="E372" s="66">
        <v>1658.63</v>
      </c>
      <c r="F372" s="66"/>
      <c r="G372" s="66"/>
      <c r="H372" s="67">
        <v>417.053009033203</v>
      </c>
      <c r="I372" s="67">
        <v>3748.48</v>
      </c>
      <c r="J372" s="71">
        <f t="shared" si="58"/>
        <v>0.442480685504525</v>
      </c>
      <c r="K372" s="71">
        <f t="shared" si="56"/>
        <v>0.11125923281789</v>
      </c>
      <c r="L372" s="71">
        <f t="shared" si="59"/>
        <v>0.553739918322414</v>
      </c>
      <c r="M372" s="72">
        <f t="shared" si="53"/>
        <v>43.0995033679089</v>
      </c>
      <c r="N372" s="72">
        <f t="shared" si="57"/>
        <v>101.971123561688</v>
      </c>
      <c r="O372" s="72">
        <f t="shared" si="54"/>
        <v>78.816866378674</v>
      </c>
      <c r="P372" s="72">
        <f t="shared" si="55"/>
        <v>65.5890363098943</v>
      </c>
    </row>
    <row r="373" s="25" customFormat="1" spans="1:16">
      <c r="A373" s="76">
        <v>650000</v>
      </c>
      <c r="B373" s="65" t="s">
        <v>206</v>
      </c>
      <c r="C373" s="65">
        <v>2019</v>
      </c>
      <c r="D373" s="66"/>
      <c r="E373" s="66">
        <v>4960.84</v>
      </c>
      <c r="F373" s="66"/>
      <c r="G373" s="66"/>
      <c r="H373" s="67">
        <v>5848.9736328125</v>
      </c>
      <c r="I373" s="67">
        <v>13597.11</v>
      </c>
      <c r="J373" s="71">
        <f t="shared" si="58"/>
        <v>0.364845176658864</v>
      </c>
      <c r="K373" s="71">
        <f t="shared" si="56"/>
        <v>0.430163000285539</v>
      </c>
      <c r="L373" s="71">
        <f t="shared" si="59"/>
        <v>0.795008176944402</v>
      </c>
      <c r="M373" s="72">
        <f t="shared" si="53"/>
        <v>54.3620467841134</v>
      </c>
      <c r="N373" s="72">
        <f t="shared" si="57"/>
        <v>69.8790587789027</v>
      </c>
      <c r="O373" s="72">
        <f t="shared" si="54"/>
        <v>60.7570269148847</v>
      </c>
      <c r="P373" s="72">
        <f t="shared" si="55"/>
        <v>59.3839432223027</v>
      </c>
    </row>
  </sheetData>
  <mergeCells count="4">
    <mergeCell ref="F192:G192"/>
    <mergeCell ref="F198:G198"/>
    <mergeCell ref="F212:G212"/>
    <mergeCell ref="F280:G280"/>
  </mergeCell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73"/>
  <sheetViews>
    <sheetView workbookViewId="0">
      <selection activeCell="A1" sqref="$A1:$XFD373"/>
    </sheetView>
  </sheetViews>
  <sheetFormatPr defaultColWidth="8.88888888888889" defaultRowHeight="14.4"/>
  <cols>
    <col min="4" max="8" width="9.66666666666667"/>
  </cols>
  <sheetData>
    <row r="1" s="60" customFormat="1" ht="72" spans="1:15">
      <c r="A1" s="61" t="s">
        <v>70</v>
      </c>
      <c r="B1" s="61" t="s">
        <v>71</v>
      </c>
      <c r="C1" s="62" t="s">
        <v>216</v>
      </c>
      <c r="D1" s="63" t="s">
        <v>217</v>
      </c>
      <c r="E1" s="64" t="s">
        <v>32</v>
      </c>
      <c r="F1" s="64" t="s">
        <v>33</v>
      </c>
      <c r="G1" s="64" t="s">
        <v>34</v>
      </c>
      <c r="H1" s="64" t="s">
        <v>35</v>
      </c>
      <c r="I1" s="68" t="s">
        <v>218</v>
      </c>
      <c r="J1" s="63" t="s">
        <v>219</v>
      </c>
      <c r="K1" s="63" t="s">
        <v>220</v>
      </c>
      <c r="L1" s="69" t="s">
        <v>221</v>
      </c>
      <c r="M1" s="61" t="s">
        <v>222</v>
      </c>
      <c r="N1" s="61" t="s">
        <v>223</v>
      </c>
      <c r="O1" s="69" t="s">
        <v>224</v>
      </c>
    </row>
    <row r="2" s="25" customFormat="1" spans="1:15">
      <c r="A2" s="65" t="s">
        <v>176</v>
      </c>
      <c r="B2" s="65">
        <v>2008</v>
      </c>
      <c r="C2" s="66">
        <v>180.1497</v>
      </c>
      <c r="D2" s="66">
        <v>577.0017</v>
      </c>
      <c r="E2" s="67">
        <v>441.4192</v>
      </c>
      <c r="F2" s="67">
        <v>355.5517</v>
      </c>
      <c r="G2" s="67">
        <v>191.2485</v>
      </c>
      <c r="H2" s="67">
        <v>133.0825</v>
      </c>
      <c r="I2" s="70">
        <f t="shared" ref="I2:I65" si="0">C2/D2</f>
        <v>0.312216931076633</v>
      </c>
      <c r="J2" s="71">
        <f t="shared" ref="J2:J65" si="1">(E2-F2)/E2</f>
        <v>0.194525974402563</v>
      </c>
      <c r="K2" s="71">
        <f t="shared" ref="K2:K65" si="2">(G2-H2)/G2</f>
        <v>0.304138333111109</v>
      </c>
      <c r="L2" s="72">
        <f t="shared" ref="L2:L65" si="3">($I$10-I2)/($I$10-$I$20)*10</f>
        <v>5.95429698798791</v>
      </c>
      <c r="M2" s="72">
        <f t="shared" ref="M2:M65" si="4">(J2-$J$10)/($J$20-$J$10)*10</f>
        <v>3.75020351715394</v>
      </c>
      <c r="N2" s="72">
        <f t="shared" ref="N2:N65" si="5">(K2-$K$10)/($K$15-$K$10)*10</f>
        <v>6.08222081525514</v>
      </c>
      <c r="O2" s="72">
        <f t="shared" ref="O2:O65" si="6">AVERAGE(L2:N2)</f>
        <v>5.26224044013233</v>
      </c>
    </row>
    <row r="3" s="25" customFormat="1" spans="1:15">
      <c r="A3" s="65" t="s">
        <v>177</v>
      </c>
      <c r="B3" s="65">
        <v>2008</v>
      </c>
      <c r="C3" s="66">
        <v>129.3307</v>
      </c>
      <c r="D3" s="66">
        <v>247.1966</v>
      </c>
      <c r="E3" s="67">
        <v>238.9782</v>
      </c>
      <c r="F3" s="67">
        <v>195.3265</v>
      </c>
      <c r="G3" s="67">
        <v>66.5228</v>
      </c>
      <c r="H3" s="67">
        <v>56.1314</v>
      </c>
      <c r="I3" s="70">
        <f t="shared" si="0"/>
        <v>0.5231896393397</v>
      </c>
      <c r="J3" s="71">
        <f t="shared" si="1"/>
        <v>0.182659757249824</v>
      </c>
      <c r="K3" s="71">
        <f t="shared" si="2"/>
        <v>0.156208097073485</v>
      </c>
      <c r="L3" s="72">
        <f t="shared" si="3"/>
        <v>1.37701986170151</v>
      </c>
      <c r="M3" s="72">
        <f t="shared" si="4"/>
        <v>3.43529157290194</v>
      </c>
      <c r="N3" s="72">
        <f t="shared" si="5"/>
        <v>1.59983184849487</v>
      </c>
      <c r="O3" s="72">
        <f t="shared" si="6"/>
        <v>2.13738109436611</v>
      </c>
    </row>
    <row r="4" s="25" customFormat="1" spans="1:15">
      <c r="A4" s="65" t="s">
        <v>178</v>
      </c>
      <c r="B4" s="65">
        <v>2008</v>
      </c>
      <c r="C4" s="66">
        <v>222.7474</v>
      </c>
      <c r="D4" s="66">
        <v>639.7806</v>
      </c>
      <c r="E4" s="67">
        <v>403.7485</v>
      </c>
      <c r="F4" s="67">
        <v>336.7316</v>
      </c>
      <c r="G4" s="67">
        <v>98.1228</v>
      </c>
      <c r="H4" s="67">
        <v>71.1691</v>
      </c>
      <c r="I4" s="70">
        <f t="shared" si="0"/>
        <v>0.348162166842821</v>
      </c>
      <c r="J4" s="71">
        <f t="shared" si="1"/>
        <v>0.165986746699988</v>
      </c>
      <c r="K4" s="71">
        <f t="shared" si="2"/>
        <v>0.27469354726934</v>
      </c>
      <c r="L4" s="72">
        <f t="shared" si="3"/>
        <v>5.17442689566115</v>
      </c>
      <c r="M4" s="72">
        <f t="shared" si="4"/>
        <v>2.99281440421375</v>
      </c>
      <c r="N4" s="72">
        <f t="shared" si="5"/>
        <v>5.19002333946529</v>
      </c>
      <c r="O4" s="72">
        <f t="shared" si="6"/>
        <v>4.45242154644673</v>
      </c>
    </row>
    <row r="5" s="25" customFormat="1" spans="1:15">
      <c r="A5" s="65" t="s">
        <v>179</v>
      </c>
      <c r="B5" s="65">
        <v>2008</v>
      </c>
      <c r="C5" s="66">
        <v>127.9953</v>
      </c>
      <c r="D5" s="66">
        <v>411.4231</v>
      </c>
      <c r="E5" s="67">
        <v>288.2109</v>
      </c>
      <c r="F5" s="67">
        <v>189.0998</v>
      </c>
      <c r="G5" s="67">
        <v>61.9635</v>
      </c>
      <c r="H5" s="67">
        <v>42.4587</v>
      </c>
      <c r="I5" s="70">
        <f t="shared" si="0"/>
        <v>0.311103824748781</v>
      </c>
      <c r="J5" s="71">
        <f t="shared" si="1"/>
        <v>0.343883940544927</v>
      </c>
      <c r="K5" s="71">
        <f t="shared" si="2"/>
        <v>0.314778861749256</v>
      </c>
      <c r="L5" s="72">
        <f t="shared" si="3"/>
        <v>5.97844701277334</v>
      </c>
      <c r="M5" s="72">
        <f t="shared" si="4"/>
        <v>7.71394418547296</v>
      </c>
      <c r="N5" s="72">
        <f t="shared" si="5"/>
        <v>6.40463622839619</v>
      </c>
      <c r="O5" s="72">
        <f t="shared" si="6"/>
        <v>6.69900914221416</v>
      </c>
    </row>
    <row r="6" s="25" customFormat="1" spans="1:15">
      <c r="A6" s="65" t="s">
        <v>180</v>
      </c>
      <c r="B6" s="65">
        <v>2008</v>
      </c>
      <c r="C6" s="66">
        <v>102.9471</v>
      </c>
      <c r="D6" s="66">
        <v>286.5263</v>
      </c>
      <c r="E6" s="67">
        <v>189.4126</v>
      </c>
      <c r="F6" s="67">
        <v>145.3991</v>
      </c>
      <c r="G6" s="67">
        <v>49.3315</v>
      </c>
      <c r="H6" s="67">
        <v>33.1388</v>
      </c>
      <c r="I6" s="70">
        <f t="shared" si="0"/>
        <v>0.359293719285106</v>
      </c>
      <c r="J6" s="71">
        <f t="shared" si="1"/>
        <v>0.232368385207742</v>
      </c>
      <c r="K6" s="71">
        <f t="shared" si="2"/>
        <v>0.328242603610269</v>
      </c>
      <c r="L6" s="72">
        <f t="shared" si="3"/>
        <v>4.93291603487912</v>
      </c>
      <c r="M6" s="72">
        <f t="shared" si="4"/>
        <v>4.75448542169427</v>
      </c>
      <c r="N6" s="72">
        <f t="shared" si="5"/>
        <v>6.81259696438641</v>
      </c>
      <c r="O6" s="72">
        <f t="shared" si="6"/>
        <v>5.49999947365327</v>
      </c>
    </row>
    <row r="7" s="25" customFormat="1" spans="1:15">
      <c r="A7" s="65" t="s">
        <v>181</v>
      </c>
      <c r="B7" s="65">
        <v>2008</v>
      </c>
      <c r="C7" s="66">
        <v>429.8662</v>
      </c>
      <c r="D7" s="66">
        <v>976.3698</v>
      </c>
      <c r="E7" s="67">
        <v>661.6089</v>
      </c>
      <c r="F7" s="67">
        <v>526.6694</v>
      </c>
      <c r="G7" s="67">
        <v>150.6229</v>
      </c>
      <c r="H7" s="67">
        <v>108.4621</v>
      </c>
      <c r="I7" s="70">
        <f t="shared" si="0"/>
        <v>0.44026986496305</v>
      </c>
      <c r="J7" s="71">
        <f t="shared" si="1"/>
        <v>0.203956597319051</v>
      </c>
      <c r="K7" s="71">
        <f t="shared" si="2"/>
        <v>0.279909628615569</v>
      </c>
      <c r="L7" s="72">
        <f t="shared" si="3"/>
        <v>3.17605249343794</v>
      </c>
      <c r="M7" s="72">
        <f t="shared" si="4"/>
        <v>4.00047837391004</v>
      </c>
      <c r="N7" s="72">
        <f t="shared" si="5"/>
        <v>5.34807422954914</v>
      </c>
      <c r="O7" s="72">
        <f t="shared" si="6"/>
        <v>4.17486836563237</v>
      </c>
    </row>
    <row r="8" s="25" customFormat="1" spans="1:15">
      <c r="A8" s="65" t="s">
        <v>182</v>
      </c>
      <c r="B8" s="65">
        <v>2008</v>
      </c>
      <c r="C8" s="66">
        <v>155.3857</v>
      </c>
      <c r="D8" s="66">
        <v>369.8788</v>
      </c>
      <c r="E8" s="67">
        <v>225.3938</v>
      </c>
      <c r="F8" s="67">
        <v>175.2548</v>
      </c>
      <c r="G8" s="67">
        <v>45.9609</v>
      </c>
      <c r="H8" s="67">
        <v>27.8452</v>
      </c>
      <c r="I8" s="70">
        <f t="shared" si="0"/>
        <v>0.420098962146519</v>
      </c>
      <c r="J8" s="71">
        <f t="shared" si="1"/>
        <v>0.22245066190818</v>
      </c>
      <c r="K8" s="71">
        <f t="shared" si="2"/>
        <v>0.394154596624522</v>
      </c>
      <c r="L8" s="72">
        <f t="shared" si="3"/>
        <v>3.61368166755617</v>
      </c>
      <c r="M8" s="72">
        <f t="shared" si="4"/>
        <v>4.49128363745105</v>
      </c>
      <c r="N8" s="72">
        <f t="shared" si="5"/>
        <v>8.80977616302653</v>
      </c>
      <c r="O8" s="72">
        <f t="shared" si="6"/>
        <v>5.63824715601125</v>
      </c>
    </row>
    <row r="9" s="25" customFormat="1" spans="1:15">
      <c r="A9" s="65" t="s">
        <v>183</v>
      </c>
      <c r="B9" s="65">
        <v>2008</v>
      </c>
      <c r="C9" s="66">
        <v>275.9546</v>
      </c>
      <c r="D9" s="66">
        <v>581.8353</v>
      </c>
      <c r="E9" s="67">
        <v>376.9626</v>
      </c>
      <c r="F9" s="67">
        <v>307.8449</v>
      </c>
      <c r="G9" s="67">
        <v>93.1703</v>
      </c>
      <c r="H9" s="67">
        <v>61.2929</v>
      </c>
      <c r="I9" s="70">
        <f t="shared" si="0"/>
        <v>0.474283014454434</v>
      </c>
      <c r="J9" s="71">
        <f t="shared" si="1"/>
        <v>0.183354263791687</v>
      </c>
      <c r="K9" s="71">
        <f t="shared" si="2"/>
        <v>0.342141218821878</v>
      </c>
      <c r="L9" s="72">
        <f t="shared" si="3"/>
        <v>2.43810106625267</v>
      </c>
      <c r="M9" s="72">
        <f t="shared" si="4"/>
        <v>3.45372275468283</v>
      </c>
      <c r="N9" s="72">
        <f t="shared" si="5"/>
        <v>7.23373466514635</v>
      </c>
      <c r="O9" s="72">
        <f t="shared" si="6"/>
        <v>4.37518616202728</v>
      </c>
    </row>
    <row r="10" s="25" customFormat="1" spans="1:15">
      <c r="A10" s="65" t="s">
        <v>184</v>
      </c>
      <c r="B10" s="65">
        <v>2008</v>
      </c>
      <c r="C10" s="66">
        <v>357.7999</v>
      </c>
      <c r="D10" s="66">
        <v>609.8949</v>
      </c>
      <c r="E10" s="67">
        <v>675.136</v>
      </c>
      <c r="F10" s="67">
        <v>639.2091</v>
      </c>
      <c r="G10" s="67">
        <v>236.4868</v>
      </c>
      <c r="H10" s="67">
        <v>212.0318</v>
      </c>
      <c r="I10" s="70">
        <f t="shared" si="0"/>
        <v>0.586658291453167</v>
      </c>
      <c r="J10" s="71">
        <f t="shared" si="1"/>
        <v>0.0532143153379466</v>
      </c>
      <c r="K10" s="71">
        <f t="shared" si="2"/>
        <v>0.10340957719416</v>
      </c>
      <c r="L10" s="72">
        <f t="shared" si="3"/>
        <v>0</v>
      </c>
      <c r="M10" s="72">
        <f t="shared" si="4"/>
        <v>0</v>
      </c>
      <c r="N10" s="72">
        <f t="shared" si="5"/>
        <v>0</v>
      </c>
      <c r="O10" s="72">
        <f t="shared" si="6"/>
        <v>0</v>
      </c>
    </row>
    <row r="11" s="25" customFormat="1" spans="1:15">
      <c r="A11" s="65" t="s">
        <v>185</v>
      </c>
      <c r="B11" s="65">
        <v>2008</v>
      </c>
      <c r="C11" s="66">
        <v>378.5756</v>
      </c>
      <c r="D11" s="66">
        <v>1373.0697</v>
      </c>
      <c r="E11" s="67">
        <v>776.7351</v>
      </c>
      <c r="F11" s="67">
        <v>549.8351</v>
      </c>
      <c r="G11" s="67">
        <v>263.902</v>
      </c>
      <c r="H11" s="67">
        <v>178.3906</v>
      </c>
      <c r="I11" s="70">
        <f t="shared" si="0"/>
        <v>0.275714772527571</v>
      </c>
      <c r="J11" s="71">
        <f t="shared" si="1"/>
        <v>0.292120183573525</v>
      </c>
      <c r="K11" s="71">
        <f t="shared" si="2"/>
        <v>0.324027100969299</v>
      </c>
      <c r="L11" s="72">
        <f t="shared" si="3"/>
        <v>6.74625011198328</v>
      </c>
      <c r="M11" s="72">
        <f t="shared" si="4"/>
        <v>6.34021023641154</v>
      </c>
      <c r="N11" s="72">
        <f t="shared" si="5"/>
        <v>6.68486430449646</v>
      </c>
      <c r="O11" s="72">
        <f t="shared" si="6"/>
        <v>6.59044155096376</v>
      </c>
    </row>
    <row r="12" s="25" customFormat="1" spans="1:15">
      <c r="A12" s="65" t="s">
        <v>186</v>
      </c>
      <c r="B12" s="65">
        <v>2008</v>
      </c>
      <c r="C12" s="66">
        <v>194.8049</v>
      </c>
      <c r="D12" s="66">
        <v>1192.1007</v>
      </c>
      <c r="E12" s="67">
        <v>496.837</v>
      </c>
      <c r="F12" s="67">
        <v>319.3013</v>
      </c>
      <c r="G12" s="67">
        <v>188.8849</v>
      </c>
      <c r="H12" s="67">
        <v>121.5764</v>
      </c>
      <c r="I12" s="70">
        <f t="shared" si="0"/>
        <v>0.163413124411386</v>
      </c>
      <c r="J12" s="71">
        <f t="shared" si="1"/>
        <v>0.357331881482257</v>
      </c>
      <c r="K12" s="71">
        <f t="shared" si="2"/>
        <v>0.356346642849693</v>
      </c>
      <c r="L12" s="72">
        <f t="shared" si="3"/>
        <v>9.18275372137675</v>
      </c>
      <c r="M12" s="72">
        <f t="shared" si="4"/>
        <v>8.07083275174894</v>
      </c>
      <c r="N12" s="72">
        <f t="shared" si="5"/>
        <v>7.66416888627634</v>
      </c>
      <c r="O12" s="72">
        <f t="shared" si="6"/>
        <v>8.30591845313401</v>
      </c>
    </row>
    <row r="13" s="25" customFormat="1" spans="1:15">
      <c r="A13" s="65" t="s">
        <v>187</v>
      </c>
      <c r="B13" s="65">
        <v>2008</v>
      </c>
      <c r="C13" s="66">
        <v>158.1377</v>
      </c>
      <c r="D13" s="66">
        <v>420.2763</v>
      </c>
      <c r="E13" s="67">
        <v>263.5227</v>
      </c>
      <c r="F13" s="67">
        <v>196.2286</v>
      </c>
      <c r="G13" s="67">
        <v>67.847</v>
      </c>
      <c r="H13" s="67">
        <v>45.2847</v>
      </c>
      <c r="I13" s="70">
        <f t="shared" si="0"/>
        <v>0.376270800899313</v>
      </c>
      <c r="J13" s="71">
        <f t="shared" si="1"/>
        <v>0.255363579684027</v>
      </c>
      <c r="K13" s="71">
        <f t="shared" si="2"/>
        <v>0.332546759620912</v>
      </c>
      <c r="L13" s="72">
        <f t="shared" si="3"/>
        <v>4.56458020611917</v>
      </c>
      <c r="M13" s="72">
        <f t="shared" si="4"/>
        <v>5.36474404984589</v>
      </c>
      <c r="N13" s="72">
        <f t="shared" si="5"/>
        <v>6.9430158829935</v>
      </c>
      <c r="O13" s="72">
        <f t="shared" si="6"/>
        <v>5.62411337965285</v>
      </c>
    </row>
    <row r="14" s="25" customFormat="1" spans="1:15">
      <c r="A14" s="65" t="s">
        <v>188</v>
      </c>
      <c r="B14" s="65">
        <v>2008</v>
      </c>
      <c r="C14" s="66">
        <v>102.6047</v>
      </c>
      <c r="D14" s="66">
        <v>454.6219</v>
      </c>
      <c r="E14" s="67">
        <v>172.5308</v>
      </c>
      <c r="F14" s="67">
        <v>143.8096</v>
      </c>
      <c r="G14" s="67">
        <v>86.7116</v>
      </c>
      <c r="H14" s="67">
        <v>51.002</v>
      </c>
      <c r="I14" s="70">
        <f t="shared" si="0"/>
        <v>0.225692383055018</v>
      </c>
      <c r="J14" s="71">
        <f t="shared" si="1"/>
        <v>0.166469986808153</v>
      </c>
      <c r="K14" s="71">
        <f t="shared" si="2"/>
        <v>0.411820333150351</v>
      </c>
      <c r="L14" s="72">
        <f t="shared" si="3"/>
        <v>7.8315390150835</v>
      </c>
      <c r="M14" s="72">
        <f t="shared" si="4"/>
        <v>3.00563888568447</v>
      </c>
      <c r="N14" s="72">
        <f t="shared" si="5"/>
        <v>9.34506025784086</v>
      </c>
      <c r="O14" s="72">
        <f t="shared" si="6"/>
        <v>6.72741271953628</v>
      </c>
    </row>
    <row r="15" s="25" customFormat="1" spans="1:15">
      <c r="A15" s="65" t="s">
        <v>189</v>
      </c>
      <c r="B15" s="65">
        <v>2008</v>
      </c>
      <c r="C15" s="66">
        <v>128.4567</v>
      </c>
      <c r="D15" s="66">
        <v>421.8709</v>
      </c>
      <c r="E15" s="67">
        <v>161.5795</v>
      </c>
      <c r="F15" s="67">
        <v>130.3865</v>
      </c>
      <c r="G15" s="67">
        <v>38.8485</v>
      </c>
      <c r="H15" s="67">
        <v>22.0102</v>
      </c>
      <c r="I15" s="70">
        <f t="shared" si="0"/>
        <v>0.304492914775587</v>
      </c>
      <c r="J15" s="71">
        <f t="shared" si="1"/>
        <v>0.193050479794776</v>
      </c>
      <c r="K15" s="71">
        <f t="shared" si="2"/>
        <v>0.43343501036076</v>
      </c>
      <c r="L15" s="72">
        <f t="shared" si="3"/>
        <v>6.12187773067694</v>
      </c>
      <c r="M15" s="72">
        <f t="shared" si="4"/>
        <v>3.71104606118539</v>
      </c>
      <c r="N15" s="72">
        <f t="shared" si="5"/>
        <v>10</v>
      </c>
      <c r="O15" s="72">
        <f t="shared" si="6"/>
        <v>6.61097459728744</v>
      </c>
    </row>
    <row r="16" s="25" customFormat="1" spans="1:15">
      <c r="A16" s="65" t="s">
        <v>190</v>
      </c>
      <c r="B16" s="65">
        <v>2008</v>
      </c>
      <c r="C16" s="66">
        <v>305.0455</v>
      </c>
      <c r="D16" s="66">
        <v>1260.8239</v>
      </c>
      <c r="E16" s="67">
        <v>686.9004</v>
      </c>
      <c r="F16" s="67">
        <v>529.8646</v>
      </c>
      <c r="G16" s="67">
        <v>175.6992</v>
      </c>
      <c r="H16" s="67">
        <v>128.7997</v>
      </c>
      <c r="I16" s="70">
        <f t="shared" si="0"/>
        <v>0.241941400381132</v>
      </c>
      <c r="J16" s="71">
        <f t="shared" si="1"/>
        <v>0.228615094706598</v>
      </c>
      <c r="K16" s="71">
        <f t="shared" si="2"/>
        <v>0.266930640549302</v>
      </c>
      <c r="L16" s="72">
        <f t="shared" si="3"/>
        <v>7.47899931483606</v>
      </c>
      <c r="M16" s="72">
        <f t="shared" si="4"/>
        <v>4.65487861407866</v>
      </c>
      <c r="N16" s="72">
        <f t="shared" si="5"/>
        <v>4.95480187045448</v>
      </c>
      <c r="O16" s="72">
        <f t="shared" si="6"/>
        <v>5.69622659978973</v>
      </c>
    </row>
    <row r="17" s="25" customFormat="1" spans="1:15">
      <c r="A17" s="65" t="s">
        <v>191</v>
      </c>
      <c r="B17" s="65">
        <v>2008</v>
      </c>
      <c r="C17" s="66">
        <v>239.1208</v>
      </c>
      <c r="D17" s="66">
        <v>732.9125</v>
      </c>
      <c r="E17" s="67">
        <v>353.9067</v>
      </c>
      <c r="F17" s="67">
        <v>296.8913</v>
      </c>
      <c r="G17" s="67">
        <v>84.9913</v>
      </c>
      <c r="H17" s="67">
        <v>57.7859</v>
      </c>
      <c r="I17" s="70">
        <f t="shared" si="0"/>
        <v>0.326261047532959</v>
      </c>
      <c r="J17" s="71">
        <f t="shared" si="1"/>
        <v>0.161102912151706</v>
      </c>
      <c r="K17" s="71">
        <f t="shared" si="2"/>
        <v>0.320096292208732</v>
      </c>
      <c r="L17" s="72">
        <f t="shared" si="3"/>
        <v>5.64959495546582</v>
      </c>
      <c r="M17" s="72">
        <f t="shared" si="4"/>
        <v>2.86320462097718</v>
      </c>
      <c r="N17" s="72">
        <f t="shared" si="5"/>
        <v>6.56575806705133</v>
      </c>
      <c r="O17" s="72">
        <f t="shared" si="6"/>
        <v>5.02618588116478</v>
      </c>
    </row>
    <row r="18" s="25" customFormat="1" spans="1:15">
      <c r="A18" s="65" t="s">
        <v>192</v>
      </c>
      <c r="B18" s="65">
        <v>2008</v>
      </c>
      <c r="C18" s="66">
        <v>251.9615</v>
      </c>
      <c r="D18" s="66">
        <v>680.3637</v>
      </c>
      <c r="E18" s="67">
        <v>379.4007</v>
      </c>
      <c r="F18" s="67">
        <v>294.8893</v>
      </c>
      <c r="G18" s="67">
        <v>80.5632</v>
      </c>
      <c r="H18" s="67">
        <v>61.2526</v>
      </c>
      <c r="I18" s="70">
        <f t="shared" si="0"/>
        <v>0.370333543662015</v>
      </c>
      <c r="J18" s="71">
        <f t="shared" si="1"/>
        <v>0.222749720809687</v>
      </c>
      <c r="K18" s="71">
        <f t="shared" si="2"/>
        <v>0.239695046870035</v>
      </c>
      <c r="L18" s="72">
        <f t="shared" si="3"/>
        <v>4.69339531196346</v>
      </c>
      <c r="M18" s="72">
        <f t="shared" si="4"/>
        <v>4.49922022068623</v>
      </c>
      <c r="N18" s="72">
        <f t="shared" si="5"/>
        <v>4.12954445262636</v>
      </c>
      <c r="O18" s="72">
        <f t="shared" si="6"/>
        <v>4.44071999509202</v>
      </c>
    </row>
    <row r="19" s="25" customFormat="1" spans="1:15">
      <c r="A19" s="65" t="s">
        <v>193</v>
      </c>
      <c r="B19" s="65">
        <v>2008</v>
      </c>
      <c r="C19" s="66">
        <v>235.334</v>
      </c>
      <c r="D19" s="66">
        <v>593.7196</v>
      </c>
      <c r="E19" s="67">
        <v>339.5314</v>
      </c>
      <c r="F19" s="67">
        <v>263.6419</v>
      </c>
      <c r="G19" s="67">
        <v>85.2644</v>
      </c>
      <c r="H19" s="67">
        <v>62.0914</v>
      </c>
      <c r="I19" s="70">
        <f t="shared" si="0"/>
        <v>0.396372294261466</v>
      </c>
      <c r="J19" s="71">
        <f t="shared" si="1"/>
        <v>0.223512464531999</v>
      </c>
      <c r="K19" s="71">
        <f t="shared" si="2"/>
        <v>0.271778139528338</v>
      </c>
      <c r="L19" s="72">
        <f t="shared" si="3"/>
        <v>4.12845694388161</v>
      </c>
      <c r="M19" s="72">
        <f t="shared" si="4"/>
        <v>4.51946231683763</v>
      </c>
      <c r="N19" s="72">
        <f t="shared" si="5"/>
        <v>5.10168445863938</v>
      </c>
      <c r="O19" s="72">
        <f t="shared" si="6"/>
        <v>4.58320123978621</v>
      </c>
    </row>
    <row r="20" s="25" customFormat="1" spans="1:15">
      <c r="A20" s="65" t="s">
        <v>194</v>
      </c>
      <c r="B20" s="65">
        <v>2008</v>
      </c>
      <c r="C20" s="66">
        <v>273.0216</v>
      </c>
      <c r="D20" s="66">
        <v>2171.2293</v>
      </c>
      <c r="E20" s="67">
        <v>787.1392</v>
      </c>
      <c r="F20" s="67">
        <v>448.6497</v>
      </c>
      <c r="G20" s="67">
        <v>287.8486</v>
      </c>
      <c r="H20" s="67">
        <v>177.2364</v>
      </c>
      <c r="I20" s="70">
        <f t="shared" si="0"/>
        <v>0.125745171180216</v>
      </c>
      <c r="J20" s="71">
        <f t="shared" si="1"/>
        <v>0.430024956195804</v>
      </c>
      <c r="K20" s="71">
        <f t="shared" si="2"/>
        <v>0.384272148622574</v>
      </c>
      <c r="L20" s="72">
        <f t="shared" si="3"/>
        <v>10</v>
      </c>
      <c r="M20" s="72">
        <f t="shared" si="4"/>
        <v>10</v>
      </c>
      <c r="N20" s="72">
        <f t="shared" si="5"/>
        <v>8.51033112004528</v>
      </c>
      <c r="O20" s="72">
        <f t="shared" si="6"/>
        <v>9.50344370668176</v>
      </c>
    </row>
    <row r="21" s="25" customFormat="1" spans="1:15">
      <c r="A21" s="65" t="s">
        <v>195</v>
      </c>
      <c r="B21" s="65">
        <v>2008</v>
      </c>
      <c r="C21" s="66">
        <v>94.9508</v>
      </c>
      <c r="D21" s="66">
        <v>273.1013</v>
      </c>
      <c r="E21" s="67">
        <v>180.9465</v>
      </c>
      <c r="F21" s="67">
        <v>111.0739</v>
      </c>
      <c r="G21" s="67">
        <v>49.4568</v>
      </c>
      <c r="H21" s="67">
        <v>29.8228</v>
      </c>
      <c r="I21" s="70">
        <f t="shared" si="0"/>
        <v>0.347676118714924</v>
      </c>
      <c r="J21" s="71">
        <f t="shared" si="1"/>
        <v>0.386150602526161</v>
      </c>
      <c r="K21" s="71">
        <f t="shared" si="2"/>
        <v>0.396992931204607</v>
      </c>
      <c r="L21" s="72">
        <f t="shared" si="3"/>
        <v>5.18497222636489</v>
      </c>
      <c r="M21" s="72">
        <f t="shared" si="4"/>
        <v>8.83563920674434</v>
      </c>
      <c r="N21" s="72">
        <f t="shared" si="5"/>
        <v>8.89577967350906</v>
      </c>
      <c r="O21" s="72">
        <f t="shared" si="6"/>
        <v>7.63879703553943</v>
      </c>
    </row>
    <row r="22" s="25" customFormat="1" spans="1:15">
      <c r="A22" s="65" t="s">
        <v>196</v>
      </c>
      <c r="B22" s="65">
        <v>2008</v>
      </c>
      <c r="C22" s="66">
        <v>41.9524</v>
      </c>
      <c r="D22" s="66">
        <v>114.2419</v>
      </c>
      <c r="E22" s="67">
        <v>63.8145</v>
      </c>
      <c r="F22" s="67">
        <v>50.362</v>
      </c>
      <c r="G22" s="67">
        <v>12.9203</v>
      </c>
      <c r="H22" s="67">
        <v>9.6488</v>
      </c>
      <c r="I22" s="70">
        <f t="shared" si="0"/>
        <v>0.367224284610112</v>
      </c>
      <c r="J22" s="71">
        <f t="shared" si="1"/>
        <v>0.21080632144732</v>
      </c>
      <c r="K22" s="71">
        <f t="shared" si="2"/>
        <v>0.253206194902595</v>
      </c>
      <c r="L22" s="72">
        <f t="shared" si="3"/>
        <v>4.76085399159621</v>
      </c>
      <c r="M22" s="72">
        <f t="shared" si="4"/>
        <v>4.18225997415028</v>
      </c>
      <c r="N22" s="72">
        <f t="shared" si="5"/>
        <v>4.53894162856279</v>
      </c>
      <c r="O22" s="72">
        <f t="shared" si="6"/>
        <v>4.49401853143643</v>
      </c>
    </row>
    <row r="23" s="25" customFormat="1" spans="1:15">
      <c r="A23" s="65" t="s">
        <v>197</v>
      </c>
      <c r="B23" s="65">
        <v>2008</v>
      </c>
      <c r="C23" s="66">
        <v>130.686</v>
      </c>
      <c r="D23" s="66">
        <v>275.4178</v>
      </c>
      <c r="E23" s="67">
        <v>204.7902</v>
      </c>
      <c r="F23" s="67">
        <v>157.3936</v>
      </c>
      <c r="G23" s="67">
        <v>53.779</v>
      </c>
      <c r="H23" s="67">
        <v>31.9773</v>
      </c>
      <c r="I23" s="70">
        <f t="shared" si="0"/>
        <v>0.474500921872152</v>
      </c>
      <c r="J23" s="71">
        <f t="shared" si="1"/>
        <v>0.23143978569287</v>
      </c>
      <c r="K23" s="71">
        <f t="shared" si="2"/>
        <v>0.405394298889901</v>
      </c>
      <c r="L23" s="72">
        <f t="shared" si="3"/>
        <v>2.43337333323459</v>
      </c>
      <c r="M23" s="72">
        <f t="shared" si="4"/>
        <v>4.72984175683496</v>
      </c>
      <c r="N23" s="72">
        <f t="shared" si="5"/>
        <v>9.1503469535118</v>
      </c>
      <c r="O23" s="72">
        <f t="shared" si="6"/>
        <v>5.43785401452712</v>
      </c>
    </row>
    <row r="24" s="25" customFormat="1" spans="1:15">
      <c r="A24" s="65" t="s">
        <v>198</v>
      </c>
      <c r="B24" s="65">
        <v>2008</v>
      </c>
      <c r="C24" s="66">
        <v>306.7258</v>
      </c>
      <c r="D24" s="66">
        <v>711.1309</v>
      </c>
      <c r="E24" s="67">
        <v>515.0867</v>
      </c>
      <c r="F24" s="67">
        <v>372.4401</v>
      </c>
      <c r="G24" s="67">
        <v>125.3512</v>
      </c>
      <c r="H24" s="67">
        <v>82.6092</v>
      </c>
      <c r="I24" s="70">
        <f t="shared" si="0"/>
        <v>0.431321153391028</v>
      </c>
      <c r="J24" s="71">
        <f t="shared" si="1"/>
        <v>0.276937067099578</v>
      </c>
      <c r="K24" s="71">
        <f t="shared" si="2"/>
        <v>0.340977988244229</v>
      </c>
      <c r="L24" s="72">
        <f t="shared" si="3"/>
        <v>3.37020430162952</v>
      </c>
      <c r="M24" s="72">
        <f t="shared" si="4"/>
        <v>5.93727266438914</v>
      </c>
      <c r="N24" s="72">
        <f t="shared" si="5"/>
        <v>7.19848797017234</v>
      </c>
      <c r="O24" s="72">
        <f t="shared" si="6"/>
        <v>5.50198831206367</v>
      </c>
    </row>
    <row r="25" s="25" customFormat="1" spans="1:15">
      <c r="A25" s="65" t="s">
        <v>199</v>
      </c>
      <c r="B25" s="65">
        <v>2008</v>
      </c>
      <c r="C25" s="66">
        <v>59.3247</v>
      </c>
      <c r="D25" s="66">
        <v>156.5679</v>
      </c>
      <c r="E25" s="67">
        <v>100.0819</v>
      </c>
      <c r="F25" s="67">
        <v>74.9884</v>
      </c>
      <c r="G25" s="67">
        <v>30.4027</v>
      </c>
      <c r="H25" s="67">
        <v>19.7811</v>
      </c>
      <c r="I25" s="70">
        <f t="shared" si="0"/>
        <v>0.378907170626929</v>
      </c>
      <c r="J25" s="71">
        <f t="shared" si="1"/>
        <v>0.250729652414672</v>
      </c>
      <c r="K25" s="71">
        <f t="shared" si="2"/>
        <v>0.349363707828581</v>
      </c>
      <c r="L25" s="72">
        <f t="shared" si="3"/>
        <v>4.50738136296073</v>
      </c>
      <c r="M25" s="72">
        <f t="shared" si="4"/>
        <v>5.24176643809891</v>
      </c>
      <c r="N25" s="72">
        <f t="shared" si="5"/>
        <v>7.45258110184074</v>
      </c>
      <c r="O25" s="72">
        <f t="shared" si="6"/>
        <v>5.73390963430013</v>
      </c>
    </row>
    <row r="26" s="25" customFormat="1" spans="1:15">
      <c r="A26" s="65" t="s">
        <v>200</v>
      </c>
      <c r="B26" s="65">
        <v>2008</v>
      </c>
      <c r="C26" s="66">
        <v>89.346</v>
      </c>
      <c r="D26" s="66">
        <v>204.3722</v>
      </c>
      <c r="E26" s="67">
        <v>143.5716</v>
      </c>
      <c r="F26" s="67">
        <v>112.819</v>
      </c>
      <c r="G26" s="67">
        <v>69.7713</v>
      </c>
      <c r="H26" s="67">
        <v>51.7605</v>
      </c>
      <c r="I26" s="70">
        <f t="shared" si="0"/>
        <v>0.437172961880334</v>
      </c>
      <c r="J26" s="71">
        <f t="shared" si="1"/>
        <v>0.214196958172786</v>
      </c>
      <c r="K26" s="71">
        <f t="shared" si="2"/>
        <v>0.258140524828977</v>
      </c>
      <c r="L26" s="72">
        <f t="shared" si="3"/>
        <v>3.24324309718734</v>
      </c>
      <c r="M26" s="72">
        <f t="shared" si="4"/>
        <v>4.27224248413851</v>
      </c>
      <c r="N26" s="72">
        <f t="shared" si="5"/>
        <v>4.68845525480174</v>
      </c>
      <c r="O26" s="72">
        <f t="shared" si="6"/>
        <v>4.0679802787092</v>
      </c>
    </row>
    <row r="27" s="25" customFormat="1" spans="1:15">
      <c r="A27" s="65" t="s">
        <v>201</v>
      </c>
      <c r="B27" s="65">
        <v>2008</v>
      </c>
      <c r="C27" s="66">
        <v>3.0575</v>
      </c>
      <c r="D27" s="66">
        <v>5.482</v>
      </c>
      <c r="E27" s="67">
        <v>7.4102</v>
      </c>
      <c r="F27" s="67">
        <v>6.834</v>
      </c>
      <c r="G27" s="67">
        <v>5.5227</v>
      </c>
      <c r="H27" s="67">
        <v>3.7049</v>
      </c>
      <c r="I27" s="70">
        <f t="shared" si="0"/>
        <v>0.557734403502371</v>
      </c>
      <c r="J27" s="71">
        <f t="shared" si="1"/>
        <v>0.0777576853526221</v>
      </c>
      <c r="K27" s="71">
        <f t="shared" si="2"/>
        <v>0.329150596628461</v>
      </c>
      <c r="L27" s="72">
        <f t="shared" si="3"/>
        <v>0.627534489225795</v>
      </c>
      <c r="M27" s="72">
        <f t="shared" si="4"/>
        <v>0.651344929081604</v>
      </c>
      <c r="N27" s="72">
        <f t="shared" si="5"/>
        <v>6.84010978391305</v>
      </c>
      <c r="O27" s="72">
        <f t="shared" si="6"/>
        <v>2.70632973407348</v>
      </c>
    </row>
    <row r="28" s="25" customFormat="1" spans="1:15">
      <c r="A28" s="65" t="s">
        <v>202</v>
      </c>
      <c r="B28" s="65">
        <v>2008</v>
      </c>
      <c r="C28" s="66">
        <v>124.3698</v>
      </c>
      <c r="D28" s="66">
        <v>308.998</v>
      </c>
      <c r="E28" s="67">
        <v>203.3596</v>
      </c>
      <c r="F28" s="67">
        <v>170.7953</v>
      </c>
      <c r="G28" s="67">
        <v>58.2219</v>
      </c>
      <c r="H28" s="67">
        <v>43.1361</v>
      </c>
      <c r="I28" s="70">
        <f t="shared" si="0"/>
        <v>0.402493867274222</v>
      </c>
      <c r="J28" s="71">
        <f t="shared" si="1"/>
        <v>0.160131609228185</v>
      </c>
      <c r="K28" s="71">
        <f t="shared" si="2"/>
        <v>0.259108685906849</v>
      </c>
      <c r="L28" s="72">
        <f t="shared" si="3"/>
        <v>3.99564291139908</v>
      </c>
      <c r="M28" s="72">
        <f t="shared" si="4"/>
        <v>2.83742767048265</v>
      </c>
      <c r="N28" s="72">
        <f t="shared" si="5"/>
        <v>4.71779120835486</v>
      </c>
      <c r="O28" s="72">
        <f t="shared" si="6"/>
        <v>3.8502872634122</v>
      </c>
    </row>
    <row r="29" s="25" customFormat="1" spans="1:15">
      <c r="A29" s="65" t="s">
        <v>203</v>
      </c>
      <c r="B29" s="65">
        <v>2008</v>
      </c>
      <c r="C29" s="66">
        <v>63.9927</v>
      </c>
      <c r="D29" s="66">
        <v>157.0015</v>
      </c>
      <c r="E29" s="67">
        <v>114.7926</v>
      </c>
      <c r="F29" s="67">
        <v>90.5332</v>
      </c>
      <c r="G29" s="67">
        <v>32.9993</v>
      </c>
      <c r="H29" s="67">
        <v>22.6253</v>
      </c>
      <c r="I29" s="70">
        <f t="shared" si="0"/>
        <v>0.407592921086741</v>
      </c>
      <c r="J29" s="71">
        <f t="shared" si="1"/>
        <v>0.211332437805224</v>
      </c>
      <c r="K29" s="71">
        <f t="shared" si="2"/>
        <v>0.314370304824648</v>
      </c>
      <c r="L29" s="72">
        <f t="shared" si="3"/>
        <v>3.8850135196929</v>
      </c>
      <c r="M29" s="72">
        <f t="shared" si="4"/>
        <v>4.19622232820448</v>
      </c>
      <c r="N29" s="72">
        <f t="shared" si="5"/>
        <v>6.39225666962438</v>
      </c>
      <c r="O29" s="72">
        <f t="shared" si="6"/>
        <v>4.82449750584059</v>
      </c>
    </row>
    <row r="30" s="25" customFormat="1" spans="1:15">
      <c r="A30" s="65" t="s">
        <v>204</v>
      </c>
      <c r="B30" s="65">
        <v>2008</v>
      </c>
      <c r="C30" s="66">
        <v>18.6348</v>
      </c>
      <c r="D30" s="66">
        <v>49.6678</v>
      </c>
      <c r="E30" s="67">
        <v>39.8107</v>
      </c>
      <c r="F30" s="67">
        <v>31.4058</v>
      </c>
      <c r="G30" s="67">
        <v>17.8363</v>
      </c>
      <c r="H30" s="67">
        <v>13.1603</v>
      </c>
      <c r="I30" s="70">
        <f t="shared" si="0"/>
        <v>0.375188754082122</v>
      </c>
      <c r="J30" s="71">
        <f t="shared" si="1"/>
        <v>0.211121633128782</v>
      </c>
      <c r="K30" s="71">
        <f t="shared" si="2"/>
        <v>0.262161995481126</v>
      </c>
      <c r="L30" s="72">
        <f t="shared" si="3"/>
        <v>4.58805636181096</v>
      </c>
      <c r="M30" s="72">
        <f t="shared" si="4"/>
        <v>4.19062788225246</v>
      </c>
      <c r="N30" s="72">
        <f t="shared" si="5"/>
        <v>4.81030861057383</v>
      </c>
      <c r="O30" s="72">
        <f t="shared" si="6"/>
        <v>4.52966428487908</v>
      </c>
    </row>
    <row r="31" s="25" customFormat="1" spans="1:15">
      <c r="A31" s="65" t="s">
        <v>205</v>
      </c>
      <c r="B31" s="65">
        <v>2008</v>
      </c>
      <c r="C31" s="66">
        <v>18.8139</v>
      </c>
      <c r="D31" s="66">
        <v>63.7418</v>
      </c>
      <c r="E31" s="67">
        <v>47.4598</v>
      </c>
      <c r="F31" s="67">
        <v>33.4022</v>
      </c>
      <c r="G31" s="67">
        <v>11.8694</v>
      </c>
      <c r="H31" s="67">
        <v>8.4938</v>
      </c>
      <c r="I31" s="70">
        <f t="shared" si="0"/>
        <v>0.295157965416728</v>
      </c>
      <c r="J31" s="71">
        <f t="shared" si="1"/>
        <v>0.296200152550158</v>
      </c>
      <c r="K31" s="71">
        <f t="shared" si="2"/>
        <v>0.284395167405261</v>
      </c>
      <c r="L31" s="72">
        <f t="shared" si="3"/>
        <v>6.32440937814513</v>
      </c>
      <c r="M31" s="72">
        <f t="shared" si="4"/>
        <v>6.44848661011864</v>
      </c>
      <c r="N31" s="72">
        <f t="shared" si="5"/>
        <v>5.48398917242651</v>
      </c>
      <c r="O31" s="72">
        <f t="shared" si="6"/>
        <v>6.08562838689676</v>
      </c>
    </row>
    <row r="32" s="25" customFormat="1" spans="1:15">
      <c r="A32" s="65" t="s">
        <v>206</v>
      </c>
      <c r="B32" s="65">
        <v>2008</v>
      </c>
      <c r="C32" s="66">
        <v>97.5682</v>
      </c>
      <c r="D32" s="66">
        <v>248.7499</v>
      </c>
      <c r="E32" s="67">
        <v>197.6748</v>
      </c>
      <c r="F32" s="67">
        <v>131.3813</v>
      </c>
      <c r="G32" s="67">
        <v>63.3832</v>
      </c>
      <c r="H32" s="67">
        <v>51.9094</v>
      </c>
      <c r="I32" s="70">
        <f t="shared" si="0"/>
        <v>0.392234127531308</v>
      </c>
      <c r="J32" s="71">
        <f t="shared" si="1"/>
        <v>0.335366470587045</v>
      </c>
      <c r="K32" s="71">
        <f t="shared" si="2"/>
        <v>0.18102273157556</v>
      </c>
      <c r="L32" s="72">
        <f t="shared" si="3"/>
        <v>4.21823886911099</v>
      </c>
      <c r="M32" s="72">
        <f t="shared" si="4"/>
        <v>7.48790306469964</v>
      </c>
      <c r="N32" s="72">
        <f t="shared" si="5"/>
        <v>2.35173252063332</v>
      </c>
      <c r="O32" s="72">
        <f t="shared" si="6"/>
        <v>4.68595815148132</v>
      </c>
    </row>
    <row r="33" s="25" customFormat="1" spans="1:15">
      <c r="A33" s="65" t="s">
        <v>176</v>
      </c>
      <c r="B33" s="65">
        <v>2009</v>
      </c>
      <c r="C33" s="66">
        <v>188.24</v>
      </c>
      <c r="D33" s="66">
        <v>638.4111</v>
      </c>
      <c r="E33" s="67">
        <v>527.6284</v>
      </c>
      <c r="F33" s="67">
        <v>415.6907</v>
      </c>
      <c r="G33" s="67">
        <v>243.05</v>
      </c>
      <c r="H33" s="67">
        <v>211.938</v>
      </c>
      <c r="I33" s="70">
        <f t="shared" si="0"/>
        <v>0.294857028645022</v>
      </c>
      <c r="J33" s="71">
        <f t="shared" si="1"/>
        <v>0.212152530076092</v>
      </c>
      <c r="K33" s="71">
        <f t="shared" si="2"/>
        <v>0.128006583007612</v>
      </c>
      <c r="L33" s="72">
        <f t="shared" si="3"/>
        <v>6.33093852124108</v>
      </c>
      <c r="M33" s="72">
        <f t="shared" si="4"/>
        <v>4.21798637045658</v>
      </c>
      <c r="N33" s="72">
        <f t="shared" si="5"/>
        <v>0.745306371616349</v>
      </c>
      <c r="O33" s="72">
        <f t="shared" si="6"/>
        <v>3.764743754438</v>
      </c>
    </row>
    <row r="34" s="25" customFormat="1" spans="1:15">
      <c r="A34" s="65" t="s">
        <v>177</v>
      </c>
      <c r="B34" s="65">
        <v>2009</v>
      </c>
      <c r="C34" s="66">
        <v>136.5289</v>
      </c>
      <c r="D34" s="66">
        <v>264.9968</v>
      </c>
      <c r="E34" s="67">
        <v>250.0609</v>
      </c>
      <c r="F34" s="67">
        <v>230.0894</v>
      </c>
      <c r="G34" s="67">
        <v>88.4665</v>
      </c>
      <c r="H34" s="67">
        <v>86.1822</v>
      </c>
      <c r="I34" s="70">
        <f t="shared" si="0"/>
        <v>0.515209617625571</v>
      </c>
      <c r="J34" s="71">
        <f t="shared" si="1"/>
        <v>0.0798665445097574</v>
      </c>
      <c r="K34" s="71">
        <f t="shared" si="2"/>
        <v>0.0258210735137029</v>
      </c>
      <c r="L34" s="72">
        <f t="shared" si="3"/>
        <v>1.55015491390837</v>
      </c>
      <c r="M34" s="72">
        <f t="shared" si="4"/>
        <v>0.707310948309039</v>
      </c>
      <c r="N34" s="72">
        <f t="shared" si="5"/>
        <v>-2.350985587262</v>
      </c>
      <c r="O34" s="72">
        <f t="shared" si="6"/>
        <v>-0.0311732416815304</v>
      </c>
    </row>
    <row r="35" s="25" customFormat="1" spans="1:15">
      <c r="A35" s="65" t="s">
        <v>178</v>
      </c>
      <c r="B35" s="65">
        <v>2009</v>
      </c>
      <c r="C35" s="66">
        <v>237.9831</v>
      </c>
      <c r="D35" s="66">
        <v>681.5546</v>
      </c>
      <c r="E35" s="67">
        <v>482.9423</v>
      </c>
      <c r="F35" s="67">
        <v>390.017</v>
      </c>
      <c r="G35" s="67">
        <v>135.6518</v>
      </c>
      <c r="H35" s="67">
        <v>95.5104</v>
      </c>
      <c r="I35" s="70">
        <f t="shared" si="0"/>
        <v>0.349176867121137</v>
      </c>
      <c r="J35" s="71">
        <f t="shared" si="1"/>
        <v>0.192414911677855</v>
      </c>
      <c r="K35" s="71">
        <f t="shared" si="2"/>
        <v>0.295914982329759</v>
      </c>
      <c r="L35" s="72">
        <f t="shared" si="3"/>
        <v>5.15241189470575</v>
      </c>
      <c r="M35" s="72">
        <f t="shared" si="4"/>
        <v>3.69417901848526</v>
      </c>
      <c r="N35" s="72">
        <f t="shared" si="5"/>
        <v>5.83304757116764</v>
      </c>
      <c r="O35" s="72">
        <f t="shared" si="6"/>
        <v>4.89321282811955</v>
      </c>
    </row>
    <row r="36" s="25" customFormat="1" spans="1:15">
      <c r="A36" s="65" t="s">
        <v>179</v>
      </c>
      <c r="B36" s="65">
        <v>2009</v>
      </c>
      <c r="C36" s="66">
        <v>136.6273</v>
      </c>
      <c r="D36" s="66">
        <v>427.1632</v>
      </c>
      <c r="E36" s="67">
        <v>330.7251</v>
      </c>
      <c r="F36" s="67">
        <v>219.1814</v>
      </c>
      <c r="G36" s="67">
        <v>74.9759</v>
      </c>
      <c r="H36" s="67">
        <v>54.6238</v>
      </c>
      <c r="I36" s="70">
        <f t="shared" si="0"/>
        <v>0.319848011251906</v>
      </c>
      <c r="J36" s="71">
        <f t="shared" si="1"/>
        <v>0.337270137646039</v>
      </c>
      <c r="K36" s="71">
        <f t="shared" si="2"/>
        <v>0.271448558803562</v>
      </c>
      <c r="L36" s="72">
        <f t="shared" si="3"/>
        <v>5.78873259331948</v>
      </c>
      <c r="M36" s="72">
        <f t="shared" si="4"/>
        <v>7.53842358754528</v>
      </c>
      <c r="N36" s="72">
        <f t="shared" si="5"/>
        <v>5.09169793361271</v>
      </c>
      <c r="O36" s="72">
        <f t="shared" si="6"/>
        <v>6.13961803815916</v>
      </c>
    </row>
    <row r="37" s="25" customFormat="1" spans="1:15">
      <c r="A37" s="65" t="s">
        <v>180</v>
      </c>
      <c r="B37" s="65">
        <v>2009</v>
      </c>
      <c r="C37" s="66">
        <v>112.7784</v>
      </c>
      <c r="D37" s="66">
        <v>298.0467</v>
      </c>
      <c r="E37" s="67">
        <v>218.856</v>
      </c>
      <c r="F37" s="67">
        <v>171.8513</v>
      </c>
      <c r="G37" s="67">
        <v>65.4415</v>
      </c>
      <c r="H37" s="67">
        <v>47.3943</v>
      </c>
      <c r="I37" s="70">
        <f t="shared" si="0"/>
        <v>0.37839170841348</v>
      </c>
      <c r="J37" s="71">
        <f t="shared" si="1"/>
        <v>0.214774554958511</v>
      </c>
      <c r="K37" s="71">
        <f t="shared" si="2"/>
        <v>0.275776074814911</v>
      </c>
      <c r="L37" s="72">
        <f t="shared" si="3"/>
        <v>4.51856486351163</v>
      </c>
      <c r="M37" s="72">
        <f t="shared" si="4"/>
        <v>4.28757105300298</v>
      </c>
      <c r="N37" s="72">
        <f t="shared" si="5"/>
        <v>5.22282467647693</v>
      </c>
      <c r="O37" s="72">
        <f t="shared" si="6"/>
        <v>4.67632019766384</v>
      </c>
    </row>
    <row r="38" s="25" customFormat="1" spans="1:15">
      <c r="A38" s="65" t="s">
        <v>181</v>
      </c>
      <c r="B38" s="65">
        <v>2009</v>
      </c>
      <c r="C38" s="66">
        <v>449.3837</v>
      </c>
      <c r="D38" s="66">
        <v>1008.0143</v>
      </c>
      <c r="E38" s="67">
        <v>735.8978</v>
      </c>
      <c r="F38" s="67">
        <v>644.0829</v>
      </c>
      <c r="G38" s="67">
        <v>202.5087</v>
      </c>
      <c r="H38" s="67">
        <v>146.942</v>
      </c>
      <c r="I38" s="70">
        <f t="shared" si="0"/>
        <v>0.445810838199418</v>
      </c>
      <c r="J38" s="71">
        <f t="shared" si="1"/>
        <v>0.124765830255234</v>
      </c>
      <c r="K38" s="71">
        <f t="shared" si="2"/>
        <v>0.274391668111049</v>
      </c>
      <c r="L38" s="72">
        <f t="shared" si="3"/>
        <v>3.05583519016206</v>
      </c>
      <c r="M38" s="72">
        <f t="shared" si="4"/>
        <v>1.89887193085607</v>
      </c>
      <c r="N38" s="72">
        <f t="shared" si="5"/>
        <v>5.18087619115631</v>
      </c>
      <c r="O38" s="72">
        <f t="shared" si="6"/>
        <v>3.37852777072481</v>
      </c>
    </row>
    <row r="39" s="25" customFormat="1" spans="1:15">
      <c r="A39" s="65" t="s">
        <v>182</v>
      </c>
      <c r="B39" s="65">
        <v>2009</v>
      </c>
      <c r="C39" s="66">
        <v>171.1001</v>
      </c>
      <c r="D39" s="66">
        <v>383.1551</v>
      </c>
      <c r="E39" s="67">
        <v>254.2482</v>
      </c>
      <c r="F39" s="67">
        <v>205.0581</v>
      </c>
      <c r="G39" s="67">
        <v>72.0059</v>
      </c>
      <c r="H39" s="67">
        <v>43.6367</v>
      </c>
      <c r="I39" s="70">
        <f t="shared" si="0"/>
        <v>0.446555715948972</v>
      </c>
      <c r="J39" s="71">
        <f t="shared" si="1"/>
        <v>0.193472756149306</v>
      </c>
      <c r="K39" s="71">
        <f t="shared" si="2"/>
        <v>0.393984381835377</v>
      </c>
      <c r="L39" s="72">
        <f t="shared" si="3"/>
        <v>3.03967427573393</v>
      </c>
      <c r="M39" s="72">
        <f t="shared" si="4"/>
        <v>3.72225265433172</v>
      </c>
      <c r="N39" s="72">
        <f t="shared" si="5"/>
        <v>8.80461853661236</v>
      </c>
      <c r="O39" s="72">
        <f t="shared" si="6"/>
        <v>5.18884848889267</v>
      </c>
    </row>
    <row r="40" s="25" customFormat="1" spans="1:15">
      <c r="A40" s="65" t="s">
        <v>183</v>
      </c>
      <c r="B40" s="65">
        <v>2009</v>
      </c>
      <c r="C40" s="66">
        <v>333.6639</v>
      </c>
      <c r="D40" s="66">
        <v>586.6734</v>
      </c>
      <c r="E40" s="67">
        <v>492.3436</v>
      </c>
      <c r="F40" s="67">
        <v>400.7308</v>
      </c>
      <c r="G40" s="67">
        <v>139.632</v>
      </c>
      <c r="H40" s="67">
        <v>86.0222</v>
      </c>
      <c r="I40" s="70">
        <f t="shared" si="0"/>
        <v>0.56873875652109</v>
      </c>
      <c r="J40" s="71">
        <f t="shared" si="1"/>
        <v>0.186074928159927</v>
      </c>
      <c r="K40" s="71">
        <f t="shared" si="2"/>
        <v>0.383936346969176</v>
      </c>
      <c r="L40" s="72">
        <f t="shared" si="3"/>
        <v>0.38878335512482</v>
      </c>
      <c r="M40" s="72">
        <f t="shared" si="4"/>
        <v>3.52592518405284</v>
      </c>
      <c r="N40" s="72">
        <f t="shared" si="5"/>
        <v>8.50015609655766</v>
      </c>
      <c r="O40" s="72">
        <f t="shared" si="6"/>
        <v>4.13828821191177</v>
      </c>
    </row>
    <row r="41" s="25" customFormat="1" spans="1:15">
      <c r="A41" s="65" t="s">
        <v>184</v>
      </c>
      <c r="B41" s="65">
        <v>2009</v>
      </c>
      <c r="C41" s="66">
        <v>375.9633</v>
      </c>
      <c r="D41" s="66">
        <v>625.1404</v>
      </c>
      <c r="E41" s="67">
        <v>790.4324</v>
      </c>
      <c r="F41" s="67">
        <v>739.6978</v>
      </c>
      <c r="G41" s="67">
        <v>279.4368</v>
      </c>
      <c r="H41" s="67">
        <v>241.8749</v>
      </c>
      <c r="I41" s="70">
        <f t="shared" si="0"/>
        <v>0.601406180115699</v>
      </c>
      <c r="J41" s="71">
        <f t="shared" si="1"/>
        <v>0.0641858810443499</v>
      </c>
      <c r="K41" s="71">
        <f t="shared" si="2"/>
        <v>0.134420019124181</v>
      </c>
      <c r="L41" s="72">
        <f t="shared" si="3"/>
        <v>-0.319971118500563</v>
      </c>
      <c r="M41" s="72">
        <f t="shared" si="4"/>
        <v>0.291169211183238</v>
      </c>
      <c r="N41" s="72">
        <f t="shared" si="5"/>
        <v>0.939637943429846</v>
      </c>
      <c r="O41" s="72">
        <f t="shared" si="6"/>
        <v>0.303612012037507</v>
      </c>
    </row>
    <row r="42" s="25" customFormat="1" spans="1:15">
      <c r="A42" s="65" t="s">
        <v>185</v>
      </c>
      <c r="B42" s="65">
        <v>2009</v>
      </c>
      <c r="C42" s="66">
        <v>415.412</v>
      </c>
      <c r="D42" s="66">
        <v>1467.6717</v>
      </c>
      <c r="E42" s="67">
        <v>895.6665</v>
      </c>
      <c r="F42" s="67">
        <v>645.9109</v>
      </c>
      <c r="G42" s="67">
        <v>307.4807</v>
      </c>
      <c r="H42" s="67">
        <v>243.3886</v>
      </c>
      <c r="I42" s="70">
        <f t="shared" si="0"/>
        <v>0.283041500357335</v>
      </c>
      <c r="J42" s="71">
        <f t="shared" si="1"/>
        <v>0.278848879577387</v>
      </c>
      <c r="K42" s="71">
        <f t="shared" si="2"/>
        <v>0.208442676239517</v>
      </c>
      <c r="L42" s="72">
        <f t="shared" si="3"/>
        <v>6.5872889649145</v>
      </c>
      <c r="M42" s="72">
        <f t="shared" si="4"/>
        <v>5.98800935466565</v>
      </c>
      <c r="N42" s="72">
        <f t="shared" si="5"/>
        <v>3.18257590142559</v>
      </c>
      <c r="O42" s="72">
        <f t="shared" si="6"/>
        <v>5.25262474033525</v>
      </c>
    </row>
    <row r="43" s="25" customFormat="1" spans="1:15">
      <c r="A43" s="65" t="s">
        <v>186</v>
      </c>
      <c r="B43" s="65">
        <v>2009</v>
      </c>
      <c r="C43" s="66">
        <v>209.6017</v>
      </c>
      <c r="D43" s="66">
        <v>1317.83</v>
      </c>
      <c r="E43" s="67">
        <v>526.4956</v>
      </c>
      <c r="F43" s="67">
        <v>369.672</v>
      </c>
      <c r="G43" s="67">
        <v>217.4578</v>
      </c>
      <c r="H43" s="67">
        <v>170.7565</v>
      </c>
      <c r="I43" s="70">
        <f t="shared" si="0"/>
        <v>0.159050636273267</v>
      </c>
      <c r="J43" s="71">
        <f t="shared" si="1"/>
        <v>0.297863078058012</v>
      </c>
      <c r="K43" s="71">
        <f t="shared" si="2"/>
        <v>0.214760289122763</v>
      </c>
      <c r="L43" s="72">
        <f t="shared" si="3"/>
        <v>9.27740253795925</v>
      </c>
      <c r="M43" s="72">
        <f t="shared" si="4"/>
        <v>6.49261820640446</v>
      </c>
      <c r="N43" s="72">
        <f t="shared" si="5"/>
        <v>3.37400396267011</v>
      </c>
      <c r="O43" s="72">
        <f t="shared" si="6"/>
        <v>6.38134156901127</v>
      </c>
    </row>
    <row r="44" s="25" customFormat="1" spans="1:15">
      <c r="A44" s="65" t="s">
        <v>187</v>
      </c>
      <c r="B44" s="65">
        <v>2009</v>
      </c>
      <c r="C44" s="66">
        <v>169.4577</v>
      </c>
      <c r="D44" s="66">
        <v>458.6947</v>
      </c>
      <c r="E44" s="67">
        <v>299.3483</v>
      </c>
      <c r="F44" s="67">
        <v>232.2008</v>
      </c>
      <c r="G44" s="67">
        <v>90.1566</v>
      </c>
      <c r="H44" s="67">
        <v>66.5332</v>
      </c>
      <c r="I44" s="70">
        <f t="shared" si="0"/>
        <v>0.369434615224462</v>
      </c>
      <c r="J44" s="71">
        <f t="shared" si="1"/>
        <v>0.224312281045191</v>
      </c>
      <c r="K44" s="71">
        <f t="shared" si="2"/>
        <v>0.262026296466371</v>
      </c>
      <c r="L44" s="72">
        <f t="shared" si="3"/>
        <v>4.71289851979188</v>
      </c>
      <c r="M44" s="72">
        <f t="shared" si="4"/>
        <v>4.54068827031311</v>
      </c>
      <c r="N44" s="72">
        <f t="shared" si="5"/>
        <v>4.8061968361129</v>
      </c>
      <c r="O44" s="72">
        <f t="shared" si="6"/>
        <v>4.68659454207263</v>
      </c>
    </row>
    <row r="45" s="25" customFormat="1" spans="1:15">
      <c r="A45" s="65" t="s">
        <v>188</v>
      </c>
      <c r="B45" s="65">
        <v>2009</v>
      </c>
      <c r="C45" s="66">
        <v>108.0927</v>
      </c>
      <c r="D45" s="66">
        <v>477.8057</v>
      </c>
      <c r="E45" s="67">
        <v>197.9782</v>
      </c>
      <c r="F45" s="67">
        <v>171.5168</v>
      </c>
      <c r="G45" s="67">
        <v>92.5815</v>
      </c>
      <c r="H45" s="67">
        <v>71.9769</v>
      </c>
      <c r="I45" s="70">
        <f t="shared" si="0"/>
        <v>0.226227313738618</v>
      </c>
      <c r="J45" s="71">
        <f t="shared" si="1"/>
        <v>0.133658150240784</v>
      </c>
      <c r="K45" s="71">
        <f t="shared" si="2"/>
        <v>0.222556342249802</v>
      </c>
      <c r="L45" s="72">
        <f t="shared" si="3"/>
        <v>7.8199331253817</v>
      </c>
      <c r="M45" s="72">
        <f t="shared" si="4"/>
        <v>2.13486101984002</v>
      </c>
      <c r="N45" s="72">
        <f t="shared" si="5"/>
        <v>3.61022979085053</v>
      </c>
      <c r="O45" s="72">
        <f t="shared" si="6"/>
        <v>4.52167464535742</v>
      </c>
    </row>
    <row r="46" s="25" customFormat="1" spans="1:15">
      <c r="A46" s="65" t="s">
        <v>189</v>
      </c>
      <c r="B46" s="65">
        <v>2009</v>
      </c>
      <c r="C46" s="66">
        <v>135.908</v>
      </c>
      <c r="D46" s="66">
        <v>446.0214</v>
      </c>
      <c r="E46" s="67">
        <v>193.0752</v>
      </c>
      <c r="F46" s="67">
        <v>160.0834</v>
      </c>
      <c r="G46" s="67">
        <v>59.6384</v>
      </c>
      <c r="H46" s="67">
        <v>38.0256</v>
      </c>
      <c r="I46" s="70">
        <f t="shared" si="0"/>
        <v>0.304711836696625</v>
      </c>
      <c r="J46" s="71">
        <f t="shared" si="1"/>
        <v>0.170875389485548</v>
      </c>
      <c r="K46" s="71">
        <f t="shared" si="2"/>
        <v>0.362397381552825</v>
      </c>
      <c r="L46" s="72">
        <f t="shared" si="3"/>
        <v>6.11712798693112</v>
      </c>
      <c r="M46" s="72">
        <f t="shared" si="4"/>
        <v>3.12255179099323</v>
      </c>
      <c r="N46" s="72">
        <f t="shared" si="5"/>
        <v>7.84751047437987</v>
      </c>
      <c r="O46" s="72">
        <f t="shared" si="6"/>
        <v>5.69573008410141</v>
      </c>
    </row>
    <row r="47" s="25" customFormat="1" spans="1:15">
      <c r="A47" s="65" t="s">
        <v>190</v>
      </c>
      <c r="B47" s="65">
        <v>2009</v>
      </c>
      <c r="C47" s="66">
        <v>326.0326</v>
      </c>
      <c r="D47" s="66">
        <v>1335.0009</v>
      </c>
      <c r="E47" s="67">
        <v>824.6633</v>
      </c>
      <c r="F47" s="67">
        <v>621.6727</v>
      </c>
      <c r="G47" s="67">
        <v>215.3748</v>
      </c>
      <c r="H47" s="67">
        <v>176.7675</v>
      </c>
      <c r="I47" s="70">
        <f t="shared" si="0"/>
        <v>0.244219011387932</v>
      </c>
      <c r="J47" s="71">
        <f t="shared" si="1"/>
        <v>0.246149671023313</v>
      </c>
      <c r="K47" s="71">
        <f t="shared" si="2"/>
        <v>0.179256347539266</v>
      </c>
      <c r="L47" s="72">
        <f t="shared" si="3"/>
        <v>7.42958412341231</v>
      </c>
      <c r="M47" s="72">
        <f t="shared" si="4"/>
        <v>5.12022047058239</v>
      </c>
      <c r="N47" s="72">
        <f t="shared" si="5"/>
        <v>2.29820985665725</v>
      </c>
      <c r="O47" s="72">
        <f t="shared" si="6"/>
        <v>4.94933815021732</v>
      </c>
    </row>
    <row r="48" s="25" customFormat="1" spans="1:15">
      <c r="A48" s="65" t="s">
        <v>191</v>
      </c>
      <c r="B48" s="65">
        <v>2009</v>
      </c>
      <c r="C48" s="66">
        <v>254.5345</v>
      </c>
      <c r="D48" s="66">
        <v>764.5545</v>
      </c>
      <c r="E48" s="67">
        <v>417.0774</v>
      </c>
      <c r="F48" s="67">
        <v>363.5524</v>
      </c>
      <c r="G48" s="67">
        <v>111.0504</v>
      </c>
      <c r="H48" s="67">
        <v>81.0739</v>
      </c>
      <c r="I48" s="70">
        <f t="shared" si="0"/>
        <v>0.332918712792875</v>
      </c>
      <c r="J48" s="71">
        <f t="shared" si="1"/>
        <v>0.128333493974979</v>
      </c>
      <c r="K48" s="71">
        <f t="shared" si="2"/>
        <v>0.26993599302659</v>
      </c>
      <c r="L48" s="72">
        <f t="shared" si="3"/>
        <v>5.50514983192556</v>
      </c>
      <c r="M48" s="72">
        <f t="shared" si="4"/>
        <v>1.99355247680942</v>
      </c>
      <c r="N48" s="72">
        <f t="shared" si="5"/>
        <v>5.04586613930343</v>
      </c>
      <c r="O48" s="72">
        <f t="shared" si="6"/>
        <v>4.1815228160128</v>
      </c>
    </row>
    <row r="49" s="25" customFormat="1" spans="1:15">
      <c r="A49" s="65" t="s">
        <v>192</v>
      </c>
      <c r="B49" s="65">
        <v>2009</v>
      </c>
      <c r="C49" s="66">
        <v>273.6332</v>
      </c>
      <c r="D49" s="66">
        <v>708.3903</v>
      </c>
      <c r="E49" s="67">
        <v>435.0769</v>
      </c>
      <c r="F49" s="67">
        <v>350.5858</v>
      </c>
      <c r="G49" s="67">
        <v>111.4813</v>
      </c>
      <c r="H49" s="67">
        <v>83.1718</v>
      </c>
      <c r="I49" s="70">
        <f t="shared" si="0"/>
        <v>0.386274628548697</v>
      </c>
      <c r="J49" s="71">
        <f t="shared" si="1"/>
        <v>0.194198083143463</v>
      </c>
      <c r="K49" s="71">
        <f t="shared" si="2"/>
        <v>0.253939449934653</v>
      </c>
      <c r="L49" s="72">
        <f t="shared" si="3"/>
        <v>4.34753653325823</v>
      </c>
      <c r="M49" s="72">
        <f t="shared" si="4"/>
        <v>3.7415017655698</v>
      </c>
      <c r="N49" s="72">
        <f t="shared" si="5"/>
        <v>4.56115976566277</v>
      </c>
      <c r="O49" s="72">
        <f t="shared" si="6"/>
        <v>4.2167326881636</v>
      </c>
    </row>
    <row r="50" s="25" customFormat="1" spans="1:15">
      <c r="A50" s="65" t="s">
        <v>193</v>
      </c>
      <c r="B50" s="65">
        <v>2009</v>
      </c>
      <c r="C50" s="66">
        <v>246.1413</v>
      </c>
      <c r="D50" s="66">
        <v>632.9314</v>
      </c>
      <c r="E50" s="67">
        <v>384.3112</v>
      </c>
      <c r="F50" s="67">
        <v>307.8605</v>
      </c>
      <c r="G50" s="67">
        <v>121.0687</v>
      </c>
      <c r="H50" s="67">
        <v>82.9912</v>
      </c>
      <c r="I50" s="70">
        <f t="shared" si="0"/>
        <v>0.38889096037896</v>
      </c>
      <c r="J50" s="71">
        <f t="shared" si="1"/>
        <v>0.198929149085429</v>
      </c>
      <c r="K50" s="71">
        <f t="shared" si="2"/>
        <v>0.314511512884833</v>
      </c>
      <c r="L50" s="72">
        <f t="shared" si="3"/>
        <v>4.29077243357901</v>
      </c>
      <c r="M50" s="72">
        <f t="shared" si="4"/>
        <v>3.86705729476598</v>
      </c>
      <c r="N50" s="72">
        <f t="shared" si="5"/>
        <v>6.39653537199075</v>
      </c>
      <c r="O50" s="72">
        <f t="shared" si="6"/>
        <v>4.85145503344525</v>
      </c>
    </row>
    <row r="51" s="25" customFormat="1" spans="1:15">
      <c r="A51" s="65" t="s">
        <v>194</v>
      </c>
      <c r="B51" s="65">
        <v>2009</v>
      </c>
      <c r="C51" s="66">
        <v>294.1632</v>
      </c>
      <c r="D51" s="66">
        <v>2422.271</v>
      </c>
      <c r="E51" s="67">
        <v>886.4664</v>
      </c>
      <c r="F51" s="67">
        <v>553.0967</v>
      </c>
      <c r="G51" s="67">
        <v>347.9873</v>
      </c>
      <c r="H51" s="67">
        <v>258.7114</v>
      </c>
      <c r="I51" s="70">
        <f t="shared" si="0"/>
        <v>0.121441077402157</v>
      </c>
      <c r="J51" s="71">
        <f t="shared" si="1"/>
        <v>0.376065804637378</v>
      </c>
      <c r="K51" s="71">
        <f t="shared" si="2"/>
        <v>0.256549305103951</v>
      </c>
      <c r="L51" s="72">
        <f t="shared" si="3"/>
        <v>10.0933818888798</v>
      </c>
      <c r="M51" s="72">
        <f t="shared" si="4"/>
        <v>8.56800350872309</v>
      </c>
      <c r="N51" s="72">
        <f t="shared" si="5"/>
        <v>4.64024019120017</v>
      </c>
      <c r="O51" s="72">
        <f t="shared" si="6"/>
        <v>7.76720852960103</v>
      </c>
    </row>
    <row r="52" s="25" customFormat="1" spans="1:15">
      <c r="A52" s="65" t="s">
        <v>195</v>
      </c>
      <c r="B52" s="65">
        <v>2009</v>
      </c>
      <c r="C52" s="66">
        <v>117.952</v>
      </c>
      <c r="D52" s="66">
        <v>293.3712</v>
      </c>
      <c r="E52" s="67">
        <v>243.6072</v>
      </c>
      <c r="F52" s="67">
        <v>147.1739</v>
      </c>
      <c r="G52" s="67">
        <v>60.6384</v>
      </c>
      <c r="H52" s="67">
        <v>41.6038</v>
      </c>
      <c r="I52" s="70">
        <f t="shared" si="0"/>
        <v>0.402057188981059</v>
      </c>
      <c r="J52" s="71">
        <f t="shared" si="1"/>
        <v>0.39585570541429</v>
      </c>
      <c r="K52" s="71">
        <f t="shared" si="2"/>
        <v>0.313903401145149</v>
      </c>
      <c r="L52" s="72">
        <f t="shared" si="3"/>
        <v>4.0051171110683</v>
      </c>
      <c r="M52" s="72">
        <f t="shared" si="4"/>
        <v>9.09319835810042</v>
      </c>
      <c r="N52" s="72">
        <f t="shared" si="5"/>
        <v>6.37810916362707</v>
      </c>
      <c r="O52" s="72">
        <f t="shared" si="6"/>
        <v>6.49214154426526</v>
      </c>
    </row>
    <row r="53" s="25" customFormat="1" spans="1:15">
      <c r="A53" s="65" t="s">
        <v>196</v>
      </c>
      <c r="B53" s="65">
        <v>2009</v>
      </c>
      <c r="C53" s="66">
        <v>43.2179</v>
      </c>
      <c r="D53" s="66">
        <v>124.8647</v>
      </c>
      <c r="E53" s="67">
        <v>72.8548</v>
      </c>
      <c r="F53" s="67">
        <v>57.7765</v>
      </c>
      <c r="G53" s="67">
        <v>25.681</v>
      </c>
      <c r="H53" s="67">
        <v>13.9709</v>
      </c>
      <c r="I53" s="70">
        <f t="shared" si="0"/>
        <v>0.346117837947795</v>
      </c>
      <c r="J53" s="71">
        <f t="shared" si="1"/>
        <v>0.206963714127278</v>
      </c>
      <c r="K53" s="71">
        <f t="shared" si="2"/>
        <v>0.455983022467972</v>
      </c>
      <c r="L53" s="72">
        <f t="shared" si="3"/>
        <v>5.21878078373913</v>
      </c>
      <c r="M53" s="72">
        <f t="shared" si="4"/>
        <v>4.08028282957459</v>
      </c>
      <c r="N53" s="72">
        <f t="shared" si="5"/>
        <v>10.6832204382209</v>
      </c>
      <c r="O53" s="72">
        <f t="shared" si="6"/>
        <v>6.66076135051154</v>
      </c>
    </row>
    <row r="54" s="25" customFormat="1" spans="1:15">
      <c r="A54" s="65" t="s">
        <v>197</v>
      </c>
      <c r="B54" s="65">
        <v>2009</v>
      </c>
      <c r="C54" s="66">
        <v>176.5063</v>
      </c>
      <c r="D54" s="66">
        <v>316.3296</v>
      </c>
      <c r="E54" s="67">
        <v>317.7655</v>
      </c>
      <c r="F54" s="67">
        <v>240.5119</v>
      </c>
      <c r="G54" s="67">
        <v>59.616</v>
      </c>
      <c r="H54" s="67">
        <v>44.7386</v>
      </c>
      <c r="I54" s="70">
        <f t="shared" si="0"/>
        <v>0.557982243836808</v>
      </c>
      <c r="J54" s="71">
        <f t="shared" si="1"/>
        <v>0.2431151273502</v>
      </c>
      <c r="K54" s="71">
        <f t="shared" si="2"/>
        <v>0.249553811057434</v>
      </c>
      <c r="L54" s="72">
        <f t="shared" si="3"/>
        <v>0.622157329766979</v>
      </c>
      <c r="M54" s="72">
        <f t="shared" si="4"/>
        <v>5.0396881462774</v>
      </c>
      <c r="N54" s="72">
        <f t="shared" si="5"/>
        <v>4.42827185956601</v>
      </c>
      <c r="O54" s="72">
        <f t="shared" si="6"/>
        <v>3.36337244520346</v>
      </c>
    </row>
    <row r="55" s="25" customFormat="1" spans="1:15">
      <c r="A55" s="65" t="s">
        <v>198</v>
      </c>
      <c r="B55" s="65">
        <v>2009</v>
      </c>
      <c r="C55" s="66">
        <v>393.5116</v>
      </c>
      <c r="D55" s="66">
        <v>782.6727</v>
      </c>
      <c r="E55" s="67">
        <v>720.6458</v>
      </c>
      <c r="F55" s="67">
        <v>490.5443</v>
      </c>
      <c r="G55" s="67">
        <v>166.7587</v>
      </c>
      <c r="H55" s="67">
        <v>123.1689</v>
      </c>
      <c r="I55" s="70">
        <f t="shared" si="0"/>
        <v>0.502779258814061</v>
      </c>
      <c r="J55" s="71">
        <f t="shared" si="1"/>
        <v>0.319299023181707</v>
      </c>
      <c r="K55" s="71">
        <f t="shared" si="2"/>
        <v>0.261394457980303</v>
      </c>
      <c r="L55" s="72">
        <f t="shared" si="3"/>
        <v>1.81984475923429</v>
      </c>
      <c r="M55" s="72">
        <f t="shared" si="4"/>
        <v>7.06149665089035</v>
      </c>
      <c r="N55" s="72">
        <f t="shared" si="5"/>
        <v>4.78705169084319</v>
      </c>
      <c r="O55" s="72">
        <f t="shared" si="6"/>
        <v>4.55613103365595</v>
      </c>
    </row>
    <row r="56" s="25" customFormat="1" spans="1:15">
      <c r="A56" s="65" t="s">
        <v>199</v>
      </c>
      <c r="B56" s="65">
        <v>2009</v>
      </c>
      <c r="C56" s="66">
        <v>63.4737</v>
      </c>
      <c r="D56" s="66">
        <v>172.1398</v>
      </c>
      <c r="E56" s="67">
        <v>124.8126</v>
      </c>
      <c r="F56" s="67">
        <v>89.9087</v>
      </c>
      <c r="G56" s="67">
        <v>39.9299</v>
      </c>
      <c r="H56" s="67">
        <v>28.3409</v>
      </c>
      <c r="I56" s="70">
        <f t="shared" si="0"/>
        <v>0.368733436427834</v>
      </c>
      <c r="J56" s="71">
        <f t="shared" si="1"/>
        <v>0.279650451957575</v>
      </c>
      <c r="K56" s="71">
        <f t="shared" si="2"/>
        <v>0.290233634444364</v>
      </c>
      <c r="L56" s="72">
        <f t="shared" si="3"/>
        <v>4.72811133899332</v>
      </c>
      <c r="M56" s="72">
        <f t="shared" si="4"/>
        <v>6.00928190626777</v>
      </c>
      <c r="N56" s="72">
        <f t="shared" si="5"/>
        <v>5.66089878157641</v>
      </c>
      <c r="O56" s="72">
        <f t="shared" si="6"/>
        <v>5.46609734227917</v>
      </c>
    </row>
    <row r="57" s="25" customFormat="1" spans="1:15">
      <c r="A57" s="65" t="s">
        <v>200</v>
      </c>
      <c r="B57" s="65">
        <v>2009</v>
      </c>
      <c r="C57" s="66">
        <v>90.2251</v>
      </c>
      <c r="D57" s="66">
        <v>216.3156</v>
      </c>
      <c r="E57" s="67">
        <v>167.9616</v>
      </c>
      <c r="F57" s="67">
        <v>126.8062</v>
      </c>
      <c r="G57" s="67">
        <v>92.3014</v>
      </c>
      <c r="H57" s="67">
        <v>71.0078</v>
      </c>
      <c r="I57" s="70">
        <f t="shared" si="0"/>
        <v>0.417099367775602</v>
      </c>
      <c r="J57" s="71">
        <f t="shared" si="1"/>
        <v>0.245028625590611</v>
      </c>
      <c r="K57" s="71">
        <f t="shared" si="2"/>
        <v>0.230696392470753</v>
      </c>
      <c r="L57" s="72">
        <f t="shared" si="3"/>
        <v>3.67876105538399</v>
      </c>
      <c r="M57" s="72">
        <f t="shared" si="4"/>
        <v>5.09046957421306</v>
      </c>
      <c r="N57" s="72">
        <f t="shared" si="5"/>
        <v>3.85687897006221</v>
      </c>
      <c r="O57" s="72">
        <f t="shared" si="6"/>
        <v>4.20870319988642</v>
      </c>
    </row>
    <row r="58" s="25" customFormat="1" spans="1:15">
      <c r="A58" s="65" t="s">
        <v>201</v>
      </c>
      <c r="B58" s="65">
        <v>2009</v>
      </c>
      <c r="C58" s="66">
        <v>3.1244</v>
      </c>
      <c r="D58" s="66">
        <v>6.1087</v>
      </c>
      <c r="E58" s="67">
        <v>10.5748</v>
      </c>
      <c r="F58" s="67">
        <v>8.5118</v>
      </c>
      <c r="G58" s="67">
        <v>8.0749</v>
      </c>
      <c r="H58" s="67">
        <v>4.8671</v>
      </c>
      <c r="I58" s="70">
        <f t="shared" si="0"/>
        <v>0.511467251624732</v>
      </c>
      <c r="J58" s="71">
        <f t="shared" si="1"/>
        <v>0.195086431894693</v>
      </c>
      <c r="K58" s="71">
        <f t="shared" si="2"/>
        <v>0.397255693568961</v>
      </c>
      <c r="L58" s="72">
        <f t="shared" si="3"/>
        <v>1.63134952166055</v>
      </c>
      <c r="M58" s="72">
        <f t="shared" si="4"/>
        <v>3.76507723438374</v>
      </c>
      <c r="N58" s="72">
        <f t="shared" si="5"/>
        <v>8.9037415557747</v>
      </c>
      <c r="O58" s="72">
        <f t="shared" si="6"/>
        <v>4.76672277060633</v>
      </c>
    </row>
    <row r="59" s="25" customFormat="1" spans="1:15">
      <c r="A59" s="65" t="s">
        <v>202</v>
      </c>
      <c r="B59" s="65">
        <v>2009</v>
      </c>
      <c r="C59" s="66">
        <v>130.955</v>
      </c>
      <c r="D59" s="66">
        <v>327.8833</v>
      </c>
      <c r="E59" s="67">
        <v>235.1763</v>
      </c>
      <c r="F59" s="67">
        <v>201.1951</v>
      </c>
      <c r="G59" s="67">
        <v>81.8873</v>
      </c>
      <c r="H59" s="67">
        <v>54.8952</v>
      </c>
      <c r="I59" s="70">
        <f t="shared" si="0"/>
        <v>0.399395150652686</v>
      </c>
      <c r="J59" s="71">
        <f t="shared" si="1"/>
        <v>0.144492450982518</v>
      </c>
      <c r="K59" s="71">
        <f t="shared" si="2"/>
        <v>0.329624984582469</v>
      </c>
      <c r="L59" s="72">
        <f t="shared" si="3"/>
        <v>4.06287286180059</v>
      </c>
      <c r="M59" s="72">
        <f t="shared" si="4"/>
        <v>2.42238742082138</v>
      </c>
      <c r="N59" s="72">
        <f t="shared" si="5"/>
        <v>6.85448406862973</v>
      </c>
      <c r="O59" s="72">
        <f t="shared" si="6"/>
        <v>4.44658145041723</v>
      </c>
    </row>
    <row r="60" s="25" customFormat="1" spans="1:15">
      <c r="A60" s="65" t="s">
        <v>203</v>
      </c>
      <c r="B60" s="65">
        <v>2009</v>
      </c>
      <c r="C60" s="66">
        <v>67.5405</v>
      </c>
      <c r="D60" s="66">
        <v>163.3733</v>
      </c>
      <c r="E60" s="67">
        <v>138.1039</v>
      </c>
      <c r="F60" s="67">
        <v>106.6411</v>
      </c>
      <c r="G60" s="67">
        <v>43.8094</v>
      </c>
      <c r="H60" s="67">
        <v>33.2651</v>
      </c>
      <c r="I60" s="70">
        <f t="shared" si="0"/>
        <v>0.413412105894904</v>
      </c>
      <c r="J60" s="71">
        <f t="shared" si="1"/>
        <v>0.227819779166266</v>
      </c>
      <c r="K60" s="71">
        <f t="shared" si="2"/>
        <v>0.240685788894621</v>
      </c>
      <c r="L60" s="72">
        <f t="shared" si="3"/>
        <v>3.75876012068536</v>
      </c>
      <c r="M60" s="72">
        <f t="shared" si="4"/>
        <v>4.63377210980049</v>
      </c>
      <c r="N60" s="72">
        <f t="shared" si="5"/>
        <v>4.15956462455916</v>
      </c>
      <c r="O60" s="72">
        <f t="shared" si="6"/>
        <v>4.18403228501501</v>
      </c>
    </row>
    <row r="61" s="25" customFormat="1" spans="1:15">
      <c r="A61" s="65" t="s">
        <v>204</v>
      </c>
      <c r="B61" s="65">
        <v>2009</v>
      </c>
      <c r="C61" s="66">
        <v>19.321</v>
      </c>
      <c r="D61" s="66">
        <v>52.0245</v>
      </c>
      <c r="E61" s="67">
        <v>46.0348</v>
      </c>
      <c r="F61" s="67">
        <v>36.9157</v>
      </c>
      <c r="G61" s="67">
        <v>20.9124</v>
      </c>
      <c r="H61" s="67">
        <v>16.6022</v>
      </c>
      <c r="I61" s="70">
        <f t="shared" si="0"/>
        <v>0.371382713913637</v>
      </c>
      <c r="J61" s="71">
        <f t="shared" si="1"/>
        <v>0.198091443864207</v>
      </c>
      <c r="K61" s="71">
        <f t="shared" si="2"/>
        <v>0.206107381266617</v>
      </c>
      <c r="L61" s="72">
        <f t="shared" si="3"/>
        <v>4.67063244830272</v>
      </c>
      <c r="M61" s="72">
        <f t="shared" si="4"/>
        <v>3.84482583072573</v>
      </c>
      <c r="N61" s="72">
        <f t="shared" si="5"/>
        <v>3.11181484066453</v>
      </c>
      <c r="O61" s="72">
        <f t="shared" si="6"/>
        <v>3.87575770656433</v>
      </c>
    </row>
    <row r="62" s="25" customFormat="1" spans="1:15">
      <c r="A62" s="65" t="s">
        <v>205</v>
      </c>
      <c r="B62" s="65">
        <v>2009</v>
      </c>
      <c r="C62" s="66">
        <v>19.9787</v>
      </c>
      <c r="D62" s="66">
        <v>69.4025</v>
      </c>
      <c r="E62" s="67">
        <v>50.9642</v>
      </c>
      <c r="F62" s="67">
        <v>38.1316</v>
      </c>
      <c r="G62" s="67">
        <v>16.0932</v>
      </c>
      <c r="H62" s="67">
        <v>12.425</v>
      </c>
      <c r="I62" s="70">
        <f t="shared" si="0"/>
        <v>0.287867151759663</v>
      </c>
      <c r="J62" s="71">
        <f t="shared" si="1"/>
        <v>0.251796359012797</v>
      </c>
      <c r="K62" s="71">
        <f t="shared" si="2"/>
        <v>0.227934779907041</v>
      </c>
      <c r="L62" s="72">
        <f t="shared" si="3"/>
        <v>6.48259132906785</v>
      </c>
      <c r="M62" s="72">
        <f t="shared" si="4"/>
        <v>5.27007526174827</v>
      </c>
      <c r="N62" s="72">
        <f t="shared" si="5"/>
        <v>3.77320018999928</v>
      </c>
      <c r="O62" s="72">
        <f t="shared" si="6"/>
        <v>5.17528892693847</v>
      </c>
    </row>
    <row r="63" s="25" customFormat="1" spans="1:15">
      <c r="A63" s="65" t="s">
        <v>206</v>
      </c>
      <c r="B63" s="65">
        <v>2009</v>
      </c>
      <c r="C63" s="66">
        <v>100.6189</v>
      </c>
      <c r="D63" s="66">
        <v>256.296</v>
      </c>
      <c r="E63" s="67">
        <v>216.4331</v>
      </c>
      <c r="F63" s="67">
        <v>155.9149</v>
      </c>
      <c r="G63" s="67">
        <v>80.7458</v>
      </c>
      <c r="H63" s="67">
        <v>65.0006</v>
      </c>
      <c r="I63" s="70">
        <f t="shared" si="0"/>
        <v>0.392588647501327</v>
      </c>
      <c r="J63" s="71">
        <f t="shared" si="1"/>
        <v>0.279616195489507</v>
      </c>
      <c r="K63" s="71">
        <f t="shared" si="2"/>
        <v>0.194997139170087</v>
      </c>
      <c r="L63" s="72">
        <f t="shared" si="3"/>
        <v>4.21054718157975</v>
      </c>
      <c r="M63" s="72">
        <f t="shared" si="4"/>
        <v>6.00837279000741</v>
      </c>
      <c r="N63" s="72">
        <f t="shared" si="5"/>
        <v>2.7751667832731</v>
      </c>
      <c r="O63" s="72">
        <f t="shared" si="6"/>
        <v>4.33136225162009</v>
      </c>
    </row>
    <row r="64" s="25" customFormat="1" spans="1:15">
      <c r="A64" s="65" t="s">
        <v>176</v>
      </c>
      <c r="B64" s="65">
        <v>2010</v>
      </c>
      <c r="C64" s="66">
        <v>195.5</v>
      </c>
      <c r="D64" s="66">
        <v>785.9</v>
      </c>
      <c r="E64" s="67">
        <v>658.9</v>
      </c>
      <c r="F64" s="67">
        <v>482.4</v>
      </c>
      <c r="G64" s="65">
        <v>296.8</v>
      </c>
      <c r="H64" s="65">
        <v>285.7</v>
      </c>
      <c r="I64" s="70">
        <f t="shared" si="0"/>
        <v>0.248759384145566</v>
      </c>
      <c r="J64" s="71">
        <f t="shared" si="1"/>
        <v>0.267870693580209</v>
      </c>
      <c r="K64" s="71">
        <f t="shared" si="2"/>
        <v>0.0373989218328842</v>
      </c>
      <c r="L64" s="72">
        <f t="shared" si="3"/>
        <v>7.33107591095473</v>
      </c>
      <c r="M64" s="72">
        <f t="shared" si="4"/>
        <v>5.69666445070581</v>
      </c>
      <c r="N64" s="72">
        <f t="shared" si="5"/>
        <v>-2.00016873632747</v>
      </c>
      <c r="O64" s="72">
        <f t="shared" si="6"/>
        <v>3.67585720844436</v>
      </c>
    </row>
    <row r="65" s="25" customFormat="1" spans="1:15">
      <c r="A65" s="65" t="s">
        <v>177</v>
      </c>
      <c r="B65" s="65">
        <v>2010</v>
      </c>
      <c r="C65" s="66">
        <v>143.6</v>
      </c>
      <c r="D65" s="66">
        <v>287.9</v>
      </c>
      <c r="E65" s="67">
        <v>278.9</v>
      </c>
      <c r="F65" s="67">
        <v>271.8</v>
      </c>
      <c r="G65" s="65">
        <v>105.5</v>
      </c>
      <c r="H65" s="65">
        <v>94.4</v>
      </c>
      <c r="I65" s="70">
        <f t="shared" si="0"/>
        <v>0.498784300104203</v>
      </c>
      <c r="J65" s="71">
        <f t="shared" si="1"/>
        <v>0.0254571531014699</v>
      </c>
      <c r="K65" s="71">
        <f t="shared" si="2"/>
        <v>0.10521327014218</v>
      </c>
      <c r="L65" s="72">
        <f t="shared" si="3"/>
        <v>1.90651963426264</v>
      </c>
      <c r="M65" s="72">
        <f t="shared" si="4"/>
        <v>-0.736634246137105</v>
      </c>
      <c r="N65" s="72">
        <f t="shared" si="5"/>
        <v>0.0546531499319044</v>
      </c>
      <c r="O65" s="72">
        <f t="shared" si="6"/>
        <v>0.408179512685813</v>
      </c>
    </row>
    <row r="66" s="25" customFormat="1" spans="1:15">
      <c r="A66" s="65" t="s">
        <v>178</v>
      </c>
      <c r="B66" s="65">
        <v>2010</v>
      </c>
      <c r="C66" s="66">
        <v>259.5</v>
      </c>
      <c r="D66" s="66">
        <v>728.9</v>
      </c>
      <c r="E66" s="67">
        <v>584.6</v>
      </c>
      <c r="F66" s="67">
        <v>451.8</v>
      </c>
      <c r="G66" s="65">
        <v>145.8</v>
      </c>
      <c r="H66" s="65">
        <v>109.9</v>
      </c>
      <c r="I66" s="70">
        <f t="shared" ref="I66:I129" si="7">C66/D66</f>
        <v>0.356015914391549</v>
      </c>
      <c r="J66" s="71">
        <f t="shared" ref="J66:J129" si="8">(E66-F66)/E66</f>
        <v>0.227163872733493</v>
      </c>
      <c r="K66" s="71">
        <f t="shared" ref="K66:K129" si="9">(G66-H66)/G66</f>
        <v>0.246227709190672</v>
      </c>
      <c r="L66" s="72">
        <f t="shared" ref="L66:L129" si="10">($I$10-I66)/($I$10-$I$20)*10</f>
        <v>5.00403149567607</v>
      </c>
      <c r="M66" s="72">
        <f t="shared" ref="M66:M129" si="11">(J66-$J$10)/($J$20-$J$10)*10</f>
        <v>4.61636531812181</v>
      </c>
      <c r="N66" s="72">
        <f t="shared" ref="N66:N129" si="12">(K66-$K$10)/($K$15-$K$10)*10</f>
        <v>4.32748866128799</v>
      </c>
      <c r="O66" s="72">
        <f t="shared" ref="O66:O129" si="13">AVERAGE(L66:N66)</f>
        <v>4.64929515836195</v>
      </c>
    </row>
    <row r="67" s="25" customFormat="1" spans="1:15">
      <c r="A67" s="65" t="s">
        <v>179</v>
      </c>
      <c r="B67" s="65">
        <v>2010</v>
      </c>
      <c r="C67" s="66">
        <v>147.3</v>
      </c>
      <c r="D67" s="66">
        <v>443.7</v>
      </c>
      <c r="E67" s="67">
        <v>404.4</v>
      </c>
      <c r="F67" s="67">
        <v>269.4</v>
      </c>
      <c r="G67" s="65">
        <v>80.8</v>
      </c>
      <c r="H67" s="65">
        <v>66.4</v>
      </c>
      <c r="I67" s="70">
        <f t="shared" si="7"/>
        <v>0.331981068289385</v>
      </c>
      <c r="J67" s="71">
        <f t="shared" si="8"/>
        <v>0.333827893175074</v>
      </c>
      <c r="K67" s="71">
        <f t="shared" si="9"/>
        <v>0.178217821782178</v>
      </c>
      <c r="L67" s="72">
        <f t="shared" si="10"/>
        <v>5.52549302595168</v>
      </c>
      <c r="M67" s="72">
        <f t="shared" si="11"/>
        <v>7.44707148392294</v>
      </c>
      <c r="N67" s="72">
        <f t="shared" si="12"/>
        <v>2.26674180441887</v>
      </c>
      <c r="O67" s="72">
        <f t="shared" si="13"/>
        <v>5.07976877143116</v>
      </c>
    </row>
    <row r="68" s="25" customFormat="1" spans="1:15">
      <c r="A68" s="65" t="s">
        <v>180</v>
      </c>
      <c r="B68" s="65">
        <v>2010</v>
      </c>
      <c r="C68" s="66">
        <v>119.2</v>
      </c>
      <c r="D68" s="66">
        <v>311.5</v>
      </c>
      <c r="E68" s="67">
        <v>266.9</v>
      </c>
      <c r="F68" s="67">
        <v>212.6</v>
      </c>
      <c r="G68" s="65">
        <v>71.4</v>
      </c>
      <c r="H68" s="65">
        <v>58.7</v>
      </c>
      <c r="I68" s="70">
        <f t="shared" si="7"/>
        <v>0.382664526484751</v>
      </c>
      <c r="J68" s="71">
        <f t="shared" si="8"/>
        <v>0.203446983889097</v>
      </c>
      <c r="K68" s="71">
        <f t="shared" si="9"/>
        <v>0.177871148459384</v>
      </c>
      <c r="L68" s="72">
        <f t="shared" si="10"/>
        <v>4.42586153433018</v>
      </c>
      <c r="M68" s="72">
        <f t="shared" si="11"/>
        <v>3.9869539832826</v>
      </c>
      <c r="N68" s="72">
        <f t="shared" si="12"/>
        <v>2.25623736179249</v>
      </c>
      <c r="O68" s="72">
        <f t="shared" si="13"/>
        <v>3.55635095980176</v>
      </c>
    </row>
    <row r="69" s="25" customFormat="1" spans="1:15">
      <c r="A69" s="65" t="s">
        <v>181</v>
      </c>
      <c r="B69" s="65">
        <v>2010</v>
      </c>
      <c r="C69" s="66">
        <v>472.7</v>
      </c>
      <c r="D69" s="66">
        <v>1024.2</v>
      </c>
      <c r="E69" s="67">
        <v>834.1</v>
      </c>
      <c r="F69" s="67">
        <v>755.8</v>
      </c>
      <c r="G69" s="65">
        <v>205.7</v>
      </c>
      <c r="H69" s="65">
        <v>175.6</v>
      </c>
      <c r="I69" s="70">
        <f t="shared" si="7"/>
        <v>0.461530950986136</v>
      </c>
      <c r="J69" s="71">
        <f t="shared" si="8"/>
        <v>0.0938736362546458</v>
      </c>
      <c r="K69" s="71">
        <f t="shared" si="9"/>
        <v>0.146329606222654</v>
      </c>
      <c r="L69" s="72">
        <f t="shared" si="10"/>
        <v>2.71477063601338</v>
      </c>
      <c r="M69" s="72">
        <f t="shared" si="11"/>
        <v>1.07903855432886</v>
      </c>
      <c r="N69" s="72">
        <f t="shared" si="12"/>
        <v>1.30050670994279</v>
      </c>
      <c r="O69" s="72">
        <f t="shared" si="13"/>
        <v>1.69810530009501</v>
      </c>
    </row>
    <row r="70" s="25" customFormat="1" spans="1:15">
      <c r="A70" s="65" t="s">
        <v>182</v>
      </c>
      <c r="B70" s="65">
        <v>2010</v>
      </c>
      <c r="C70" s="66">
        <v>206.6</v>
      </c>
      <c r="D70" s="66">
        <v>392.9</v>
      </c>
      <c r="E70" s="67">
        <v>289.8</v>
      </c>
      <c r="F70" s="67">
        <v>252.8</v>
      </c>
      <c r="G70" s="65">
        <v>52.9</v>
      </c>
      <c r="H70" s="65">
        <v>45.4</v>
      </c>
      <c r="I70" s="70">
        <f t="shared" si="7"/>
        <v>0.525833545431407</v>
      </c>
      <c r="J70" s="71">
        <f t="shared" si="8"/>
        <v>0.127674258109041</v>
      </c>
      <c r="K70" s="71">
        <f t="shared" si="9"/>
        <v>0.141776937618147</v>
      </c>
      <c r="L70" s="72">
        <f t="shared" si="10"/>
        <v>1.3196575091145</v>
      </c>
      <c r="M70" s="72">
        <f t="shared" si="11"/>
        <v>1.97605732687316</v>
      </c>
      <c r="N70" s="72">
        <f t="shared" si="12"/>
        <v>1.1625576870198</v>
      </c>
      <c r="O70" s="72">
        <f t="shared" si="13"/>
        <v>1.48609084100249</v>
      </c>
    </row>
    <row r="71" s="25" customFormat="1" spans="1:15">
      <c r="A71" s="65" t="s">
        <v>183</v>
      </c>
      <c r="B71" s="65">
        <v>2010</v>
      </c>
      <c r="C71" s="66">
        <v>363</v>
      </c>
      <c r="D71" s="66">
        <v>589.2</v>
      </c>
      <c r="E71" s="67">
        <v>524.1</v>
      </c>
      <c r="F71" s="67">
        <v>500.1</v>
      </c>
      <c r="G71" s="65">
        <v>113.3</v>
      </c>
      <c r="H71" s="65">
        <v>95.4</v>
      </c>
      <c r="I71" s="70">
        <f t="shared" si="7"/>
        <v>0.616089613034623</v>
      </c>
      <c r="J71" s="71">
        <f t="shared" si="8"/>
        <v>0.0457927876359473</v>
      </c>
      <c r="K71" s="71">
        <f t="shared" si="9"/>
        <v>0.157987643424537</v>
      </c>
      <c r="L71" s="72">
        <f t="shared" si="10"/>
        <v>-0.638543801140383</v>
      </c>
      <c r="M71" s="72">
        <f t="shared" si="11"/>
        <v>-0.196956425782012</v>
      </c>
      <c r="N71" s="72">
        <f t="shared" si="12"/>
        <v>1.65375333975623</v>
      </c>
      <c r="O71" s="72">
        <f t="shared" si="13"/>
        <v>0.272751037611278</v>
      </c>
    </row>
    <row r="72" s="25" customFormat="1" spans="1:15">
      <c r="A72" s="65" t="s">
        <v>184</v>
      </c>
      <c r="B72" s="65">
        <v>2010</v>
      </c>
      <c r="C72" s="66">
        <v>392.2</v>
      </c>
      <c r="D72" s="66">
        <v>657.3</v>
      </c>
      <c r="E72" s="67">
        <v>889.9</v>
      </c>
      <c r="F72" s="67">
        <v>847.5</v>
      </c>
      <c r="G72" s="65">
        <v>316.7</v>
      </c>
      <c r="H72" s="65">
        <v>287</v>
      </c>
      <c r="I72" s="70">
        <f t="shared" si="7"/>
        <v>0.596683401795223</v>
      </c>
      <c r="J72" s="71">
        <f t="shared" si="8"/>
        <v>0.0476458028992021</v>
      </c>
      <c r="K72" s="71">
        <f t="shared" si="9"/>
        <v>0.0937796021471424</v>
      </c>
      <c r="L72" s="72">
        <f t="shared" si="10"/>
        <v>-0.217505423497586</v>
      </c>
      <c r="M72" s="72">
        <f t="shared" si="11"/>
        <v>-0.147780127070379</v>
      </c>
      <c r="N72" s="72">
        <f t="shared" si="12"/>
        <v>-0.291794936972533</v>
      </c>
      <c r="O72" s="72">
        <f t="shared" si="13"/>
        <v>-0.219026829180166</v>
      </c>
    </row>
    <row r="73" s="25" customFormat="1" spans="1:15">
      <c r="A73" s="65" t="s">
        <v>185</v>
      </c>
      <c r="B73" s="65">
        <v>2010</v>
      </c>
      <c r="C73" s="66">
        <v>449.1</v>
      </c>
      <c r="D73" s="66">
        <v>1583.9</v>
      </c>
      <c r="E73" s="67">
        <v>1018.7</v>
      </c>
      <c r="F73" s="67">
        <v>753.3</v>
      </c>
      <c r="G73" s="65">
        <v>339.8</v>
      </c>
      <c r="H73" s="65">
        <v>270.1</v>
      </c>
      <c r="I73" s="70">
        <f t="shared" si="7"/>
        <v>0.283540627564872</v>
      </c>
      <c r="J73" s="71">
        <f t="shared" si="8"/>
        <v>0.260528124079709</v>
      </c>
      <c r="K73" s="71">
        <f t="shared" si="9"/>
        <v>0.205120659211301</v>
      </c>
      <c r="L73" s="72">
        <f t="shared" si="10"/>
        <v>6.57645986967761</v>
      </c>
      <c r="M73" s="72">
        <f t="shared" si="11"/>
        <v>5.50180345941895</v>
      </c>
      <c r="N73" s="72">
        <f t="shared" si="12"/>
        <v>3.08191647659457</v>
      </c>
      <c r="O73" s="72">
        <f t="shared" si="13"/>
        <v>5.05339326856371</v>
      </c>
    </row>
    <row r="74" s="25" customFormat="1" spans="1:15">
      <c r="A74" s="65" t="s">
        <v>186</v>
      </c>
      <c r="B74" s="65">
        <v>2010</v>
      </c>
      <c r="C74" s="66">
        <v>223.6</v>
      </c>
      <c r="D74" s="66">
        <v>1478.6</v>
      </c>
      <c r="E74" s="67">
        <v>605.1</v>
      </c>
      <c r="F74" s="67">
        <v>429.1</v>
      </c>
      <c r="G74" s="65">
        <v>280.3</v>
      </c>
      <c r="H74" s="65">
        <v>223.9</v>
      </c>
      <c r="I74" s="70">
        <f t="shared" si="7"/>
        <v>0.151224130934668</v>
      </c>
      <c r="J74" s="71">
        <f t="shared" si="8"/>
        <v>0.290861014708313</v>
      </c>
      <c r="K74" s="71">
        <f t="shared" si="9"/>
        <v>0.201212986086336</v>
      </c>
      <c r="L74" s="72">
        <f t="shared" si="10"/>
        <v>9.44720688924274</v>
      </c>
      <c r="M74" s="72">
        <f t="shared" si="11"/>
        <v>6.30679374736693</v>
      </c>
      <c r="N74" s="72">
        <f t="shared" si="12"/>
        <v>2.96351126498798</v>
      </c>
      <c r="O74" s="72">
        <f t="shared" si="13"/>
        <v>6.23917063386588</v>
      </c>
    </row>
    <row r="75" s="25" customFormat="1" spans="1:15">
      <c r="A75" s="65" t="s">
        <v>187</v>
      </c>
      <c r="B75" s="65">
        <v>2010</v>
      </c>
      <c r="C75" s="66">
        <v>177.5</v>
      </c>
      <c r="D75" s="66">
        <v>492</v>
      </c>
      <c r="E75" s="67">
        <v>341.6</v>
      </c>
      <c r="F75" s="67">
        <v>269.2</v>
      </c>
      <c r="G75" s="65">
        <v>81.4</v>
      </c>
      <c r="H75" s="65">
        <v>69.6</v>
      </c>
      <c r="I75" s="70">
        <f t="shared" si="7"/>
        <v>0.360772357723577</v>
      </c>
      <c r="J75" s="71">
        <f t="shared" si="8"/>
        <v>0.211943793911007</v>
      </c>
      <c r="K75" s="71">
        <f t="shared" si="9"/>
        <v>0.144963144963145</v>
      </c>
      <c r="L75" s="72">
        <f t="shared" si="10"/>
        <v>4.90083540246849</v>
      </c>
      <c r="M75" s="72">
        <f t="shared" si="11"/>
        <v>4.21244681975256</v>
      </c>
      <c r="N75" s="72">
        <f t="shared" si="12"/>
        <v>1.25910198405854</v>
      </c>
      <c r="O75" s="72">
        <f t="shared" si="13"/>
        <v>3.4574614020932</v>
      </c>
    </row>
    <row r="76" s="25" customFormat="1" spans="1:15">
      <c r="A76" s="65" t="s">
        <v>188</v>
      </c>
      <c r="B76" s="65">
        <v>2010</v>
      </c>
      <c r="C76" s="66">
        <v>113.5</v>
      </c>
      <c r="D76" s="66">
        <v>522</v>
      </c>
      <c r="E76" s="67">
        <v>204.1</v>
      </c>
      <c r="F76" s="67">
        <v>187.7</v>
      </c>
      <c r="G76" s="65">
        <v>101.4</v>
      </c>
      <c r="H76" s="65">
        <v>84.1</v>
      </c>
      <c r="I76" s="70">
        <f t="shared" si="7"/>
        <v>0.217432950191571</v>
      </c>
      <c r="J76" s="71">
        <f t="shared" si="8"/>
        <v>0.0803527682508575</v>
      </c>
      <c r="K76" s="71">
        <f t="shared" si="9"/>
        <v>0.170611439842209</v>
      </c>
      <c r="L76" s="72">
        <f t="shared" si="10"/>
        <v>8.01073618913131</v>
      </c>
      <c r="M76" s="72">
        <f t="shared" si="11"/>
        <v>0.720214611007977</v>
      </c>
      <c r="N76" s="72">
        <f t="shared" si="12"/>
        <v>2.03626314503236</v>
      </c>
      <c r="O76" s="72">
        <f t="shared" si="13"/>
        <v>3.58907131505721</v>
      </c>
    </row>
    <row r="77" s="25" customFormat="1" spans="1:15">
      <c r="A77" s="65" t="s">
        <v>189</v>
      </c>
      <c r="B77" s="65">
        <v>2010</v>
      </c>
      <c r="C77" s="66">
        <v>145.5</v>
      </c>
      <c r="D77" s="66">
        <v>462.1</v>
      </c>
      <c r="E77" s="67">
        <v>231.6</v>
      </c>
      <c r="F77" s="67">
        <v>193</v>
      </c>
      <c r="G77" s="65">
        <v>52.5</v>
      </c>
      <c r="H77" s="65">
        <v>42.6</v>
      </c>
      <c r="I77" s="70">
        <f t="shared" si="7"/>
        <v>0.314866911923826</v>
      </c>
      <c r="J77" s="71">
        <f t="shared" si="8"/>
        <v>0.166666666666667</v>
      </c>
      <c r="K77" s="71">
        <f t="shared" si="9"/>
        <v>0.188571428571429</v>
      </c>
      <c r="L77" s="72">
        <f t="shared" si="10"/>
        <v>5.89680283712442</v>
      </c>
      <c r="M77" s="72">
        <f t="shared" si="11"/>
        <v>3.01085847975077</v>
      </c>
      <c r="N77" s="72">
        <f t="shared" si="12"/>
        <v>2.58046328612127</v>
      </c>
      <c r="O77" s="72">
        <f t="shared" si="13"/>
        <v>3.82937486766549</v>
      </c>
    </row>
    <row r="78" s="25" customFormat="1" spans="1:15">
      <c r="A78" s="65" t="s">
        <v>190</v>
      </c>
      <c r="B78" s="65">
        <v>2010</v>
      </c>
      <c r="C78" s="66">
        <v>345.1</v>
      </c>
      <c r="D78" s="66">
        <v>1427.9</v>
      </c>
      <c r="E78" s="67">
        <v>942.4</v>
      </c>
      <c r="F78" s="67">
        <v>748.2</v>
      </c>
      <c r="G78" s="65">
        <v>248</v>
      </c>
      <c r="H78" s="65">
        <v>209.9</v>
      </c>
      <c r="I78" s="70">
        <f t="shared" si="7"/>
        <v>0.241683591287905</v>
      </c>
      <c r="J78" s="71">
        <f t="shared" si="8"/>
        <v>0.20606960950764</v>
      </c>
      <c r="K78" s="71">
        <f t="shared" si="9"/>
        <v>0.153629032258064</v>
      </c>
      <c r="L78" s="72">
        <f t="shared" si="10"/>
        <v>7.48459275711155</v>
      </c>
      <c r="M78" s="72">
        <f t="shared" si="11"/>
        <v>4.05655460848183</v>
      </c>
      <c r="N78" s="72">
        <f t="shared" si="12"/>
        <v>1.52168439207995</v>
      </c>
      <c r="O78" s="72">
        <f t="shared" si="13"/>
        <v>4.35427725255778</v>
      </c>
    </row>
    <row r="79" s="25" customFormat="1" spans="1:15">
      <c r="A79" s="65" t="s">
        <v>191</v>
      </c>
      <c r="B79" s="65">
        <v>2010</v>
      </c>
      <c r="C79" s="66">
        <v>270.3</v>
      </c>
      <c r="D79" s="66">
        <v>809</v>
      </c>
      <c r="E79" s="67">
        <v>519.8</v>
      </c>
      <c r="F79" s="67">
        <v>420.3</v>
      </c>
      <c r="G79" s="65">
        <v>119</v>
      </c>
      <c r="H79" s="65">
        <v>97.7</v>
      </c>
      <c r="I79" s="70">
        <f t="shared" si="7"/>
        <v>0.334116192830655</v>
      </c>
      <c r="J79" s="71">
        <f t="shared" si="8"/>
        <v>0.191419776837245</v>
      </c>
      <c r="K79" s="71">
        <f t="shared" si="9"/>
        <v>0.178991596638655</v>
      </c>
      <c r="L79" s="72">
        <f t="shared" si="10"/>
        <v>5.47916922983136</v>
      </c>
      <c r="M79" s="72">
        <f t="shared" si="11"/>
        <v>3.66776960397552</v>
      </c>
      <c r="N79" s="72">
        <f t="shared" si="12"/>
        <v>2.29018772036095</v>
      </c>
      <c r="O79" s="72">
        <f t="shared" si="13"/>
        <v>3.81237551805594</v>
      </c>
    </row>
    <row r="80" s="25" customFormat="1" spans="1:15">
      <c r="A80" s="65" t="s">
        <v>192</v>
      </c>
      <c r="B80" s="65">
        <v>2010</v>
      </c>
      <c r="C80" s="66">
        <v>301.6</v>
      </c>
      <c r="D80" s="66">
        <v>738.2</v>
      </c>
      <c r="E80" s="67">
        <v>501.9</v>
      </c>
      <c r="F80" s="67">
        <v>419.8</v>
      </c>
      <c r="G80" s="65">
        <v>111.5</v>
      </c>
      <c r="H80" s="65">
        <v>95.1</v>
      </c>
      <c r="I80" s="70">
        <f t="shared" si="7"/>
        <v>0.408561365483609</v>
      </c>
      <c r="J80" s="71">
        <f t="shared" si="8"/>
        <v>0.163578402072126</v>
      </c>
      <c r="K80" s="71">
        <f t="shared" si="9"/>
        <v>0.147085201793722</v>
      </c>
      <c r="L80" s="72">
        <f t="shared" si="10"/>
        <v>3.86400208924601</v>
      </c>
      <c r="M80" s="72">
        <f t="shared" si="11"/>
        <v>2.92890048123167</v>
      </c>
      <c r="N80" s="72">
        <f t="shared" si="12"/>
        <v>1.32340178090195</v>
      </c>
      <c r="O80" s="72">
        <f t="shared" si="13"/>
        <v>2.70543478379321</v>
      </c>
    </row>
    <row r="81" s="25" customFormat="1" spans="1:15">
      <c r="A81" s="65" t="s">
        <v>193</v>
      </c>
      <c r="B81" s="65">
        <v>2010</v>
      </c>
      <c r="C81" s="66">
        <v>265.4</v>
      </c>
      <c r="D81" s="66">
        <v>673.5</v>
      </c>
      <c r="E81" s="67">
        <v>452.3</v>
      </c>
      <c r="F81" s="67">
        <v>355.1</v>
      </c>
      <c r="G81" s="65">
        <v>97.2</v>
      </c>
      <c r="H81" s="65">
        <v>94.8</v>
      </c>
      <c r="I81" s="70">
        <f t="shared" si="7"/>
        <v>0.394060876020787</v>
      </c>
      <c r="J81" s="71">
        <f t="shared" si="8"/>
        <v>0.214901613973027</v>
      </c>
      <c r="K81" s="71">
        <f t="shared" si="9"/>
        <v>0.0246913580246914</v>
      </c>
      <c r="L81" s="72">
        <f t="shared" si="10"/>
        <v>4.17860561917449</v>
      </c>
      <c r="M81" s="72">
        <f t="shared" si="11"/>
        <v>4.29094301230397</v>
      </c>
      <c r="N81" s="72">
        <f t="shared" si="12"/>
        <v>-2.38521675175656</v>
      </c>
      <c r="O81" s="72">
        <f t="shared" si="13"/>
        <v>2.02811062657396</v>
      </c>
    </row>
    <row r="82" s="25" customFormat="1" spans="1:15">
      <c r="A82" s="65" t="s">
        <v>194</v>
      </c>
      <c r="B82" s="65">
        <v>2010</v>
      </c>
      <c r="C82" s="66">
        <v>339.6</v>
      </c>
      <c r="D82" s="66">
        <v>2875.6</v>
      </c>
      <c r="E82" s="67">
        <v>1139.1</v>
      </c>
      <c r="F82" s="67">
        <v>627.7</v>
      </c>
      <c r="G82" s="65">
        <v>377.9</v>
      </c>
      <c r="H82" s="65">
        <v>275.9</v>
      </c>
      <c r="I82" s="70">
        <f t="shared" si="7"/>
        <v>0.118097092780637</v>
      </c>
      <c r="J82" s="71">
        <f t="shared" si="8"/>
        <v>0.448950926169783</v>
      </c>
      <c r="K82" s="71">
        <f t="shared" si="9"/>
        <v>0.269912675310929</v>
      </c>
      <c r="L82" s="72">
        <f t="shared" si="10"/>
        <v>10.1659331892104</v>
      </c>
      <c r="M82" s="72">
        <f t="shared" si="11"/>
        <v>10.5022673969846</v>
      </c>
      <c r="N82" s="72">
        <f t="shared" si="12"/>
        <v>5.04515959631257</v>
      </c>
      <c r="O82" s="72">
        <f t="shared" si="13"/>
        <v>8.57112006083586</v>
      </c>
    </row>
    <row r="83" s="25" customFormat="1" spans="1:15">
      <c r="A83" s="65" t="s">
        <v>195</v>
      </c>
      <c r="B83" s="65">
        <v>2010</v>
      </c>
      <c r="C83" s="66">
        <v>138.1</v>
      </c>
      <c r="D83" s="66">
        <v>311.2</v>
      </c>
      <c r="E83" s="67">
        <v>287.9</v>
      </c>
      <c r="F83" s="67">
        <v>193.5</v>
      </c>
      <c r="G83" s="65">
        <v>70</v>
      </c>
      <c r="H83" s="65">
        <v>53</v>
      </c>
      <c r="I83" s="70">
        <f t="shared" si="7"/>
        <v>0.443766066838046</v>
      </c>
      <c r="J83" s="71">
        <f t="shared" si="8"/>
        <v>0.32789162903786</v>
      </c>
      <c r="K83" s="71">
        <f t="shared" si="9"/>
        <v>0.242857142857143</v>
      </c>
      <c r="L83" s="72">
        <f t="shared" si="10"/>
        <v>3.10019867801768</v>
      </c>
      <c r="M83" s="72">
        <f t="shared" si="11"/>
        <v>7.28953176785496</v>
      </c>
      <c r="N83" s="72">
        <f t="shared" si="12"/>
        <v>4.22535815876311</v>
      </c>
      <c r="O83" s="72">
        <f t="shared" si="13"/>
        <v>4.87169620154525</v>
      </c>
    </row>
    <row r="84" s="25" customFormat="1" spans="1:15">
      <c r="A84" s="65" t="s">
        <v>196</v>
      </c>
      <c r="B84" s="65">
        <v>2010</v>
      </c>
      <c r="C84" s="66">
        <v>45.4</v>
      </c>
      <c r="D84" s="66">
        <v>135.4</v>
      </c>
      <c r="E84" s="67">
        <v>80.2</v>
      </c>
      <c r="F84" s="67">
        <v>74.1</v>
      </c>
      <c r="G84" s="65">
        <v>24</v>
      </c>
      <c r="H84" s="65">
        <v>18.8</v>
      </c>
      <c r="I84" s="70">
        <f t="shared" si="7"/>
        <v>0.335302806499261</v>
      </c>
      <c r="J84" s="71">
        <f t="shared" si="8"/>
        <v>0.0760598503740649</v>
      </c>
      <c r="K84" s="71">
        <f t="shared" si="9"/>
        <v>0.216666666666667</v>
      </c>
      <c r="L84" s="72">
        <f t="shared" si="10"/>
        <v>5.45342438516512</v>
      </c>
      <c r="M84" s="72">
        <f t="shared" si="11"/>
        <v>0.606286886806263</v>
      </c>
      <c r="N84" s="72">
        <f t="shared" si="12"/>
        <v>3.43176852722538</v>
      </c>
      <c r="O84" s="72">
        <f t="shared" si="13"/>
        <v>3.16382659973225</v>
      </c>
    </row>
    <row r="85" s="25" customFormat="1" spans="1:15">
      <c r="A85" s="65" t="s">
        <v>197</v>
      </c>
      <c r="B85" s="65">
        <v>2010</v>
      </c>
      <c r="C85" s="66">
        <v>192.5</v>
      </c>
      <c r="D85" s="66">
        <v>391.9</v>
      </c>
      <c r="E85" s="67">
        <v>310.8</v>
      </c>
      <c r="F85" s="67">
        <v>273.6</v>
      </c>
      <c r="G85" s="65">
        <v>69.1</v>
      </c>
      <c r="H85" s="65">
        <v>55.2</v>
      </c>
      <c r="I85" s="70">
        <f t="shared" si="7"/>
        <v>0.491196733860679</v>
      </c>
      <c r="J85" s="71">
        <f t="shared" si="8"/>
        <v>0.11969111969112</v>
      </c>
      <c r="K85" s="71">
        <f t="shared" si="9"/>
        <v>0.201157742402315</v>
      </c>
      <c r="L85" s="72">
        <f t="shared" si="10"/>
        <v>2.07113994793544</v>
      </c>
      <c r="M85" s="72">
        <f t="shared" si="11"/>
        <v>1.76419657899868</v>
      </c>
      <c r="N85" s="72">
        <f t="shared" si="12"/>
        <v>2.96183734296656</v>
      </c>
      <c r="O85" s="72">
        <f t="shared" si="13"/>
        <v>2.26572462330022</v>
      </c>
    </row>
    <row r="86" s="25" customFormat="1" spans="1:15">
      <c r="A86" s="65" t="s">
        <v>198</v>
      </c>
      <c r="B86" s="65">
        <v>2010</v>
      </c>
      <c r="C86" s="66">
        <v>439</v>
      </c>
      <c r="D86" s="66">
        <v>861.9</v>
      </c>
      <c r="E86" s="67">
        <v>804</v>
      </c>
      <c r="F86" s="67">
        <v>608.7</v>
      </c>
      <c r="G86" s="65">
        <v>195.2</v>
      </c>
      <c r="H86" s="65">
        <v>142.6</v>
      </c>
      <c r="I86" s="70">
        <f t="shared" si="7"/>
        <v>0.509339830606799</v>
      </c>
      <c r="J86" s="71">
        <f t="shared" si="8"/>
        <v>0.242910447761194</v>
      </c>
      <c r="K86" s="71">
        <f t="shared" si="9"/>
        <v>0.269467213114754</v>
      </c>
      <c r="L86" s="72">
        <f t="shared" si="10"/>
        <v>1.6775061816548</v>
      </c>
      <c r="M86" s="72">
        <f t="shared" si="11"/>
        <v>5.03425625113399</v>
      </c>
      <c r="N86" s="72">
        <f t="shared" si="12"/>
        <v>5.03166178216229</v>
      </c>
      <c r="O86" s="72">
        <f t="shared" si="13"/>
        <v>3.91447473831703</v>
      </c>
    </row>
    <row r="87" s="25" customFormat="1" spans="1:15">
      <c r="A87" s="65" t="s">
        <v>199</v>
      </c>
      <c r="B87" s="65">
        <v>2010</v>
      </c>
      <c r="C87" s="66">
        <v>67</v>
      </c>
      <c r="D87" s="66">
        <v>190.3</v>
      </c>
      <c r="E87" s="67">
        <v>144.6</v>
      </c>
      <c r="F87" s="67">
        <v>107.4</v>
      </c>
      <c r="G87" s="65">
        <v>44.2</v>
      </c>
      <c r="H87" s="65">
        <v>35.2</v>
      </c>
      <c r="I87" s="70">
        <f t="shared" si="7"/>
        <v>0.352075669994745</v>
      </c>
      <c r="J87" s="71">
        <f t="shared" si="8"/>
        <v>0.257261410788382</v>
      </c>
      <c r="K87" s="71">
        <f t="shared" si="9"/>
        <v>0.203619909502262</v>
      </c>
      <c r="L87" s="72">
        <f t="shared" si="10"/>
        <v>5.08951928553266</v>
      </c>
      <c r="M87" s="72">
        <f t="shared" si="11"/>
        <v>5.41510969504195</v>
      </c>
      <c r="N87" s="72">
        <f t="shared" si="12"/>
        <v>3.03644271735612</v>
      </c>
      <c r="O87" s="72">
        <f t="shared" si="13"/>
        <v>4.51369056597691</v>
      </c>
    </row>
    <row r="88" s="25" customFormat="1" spans="1:15">
      <c r="A88" s="65" t="s">
        <v>200</v>
      </c>
      <c r="B88" s="65">
        <v>2010</v>
      </c>
      <c r="C88" s="66">
        <v>92.3</v>
      </c>
      <c r="D88" s="66">
        <v>225.1</v>
      </c>
      <c r="E88" s="67">
        <v>194</v>
      </c>
      <c r="F88" s="67">
        <v>144.2</v>
      </c>
      <c r="G88" s="65">
        <v>89.7</v>
      </c>
      <c r="H88" s="65">
        <v>79.4</v>
      </c>
      <c r="I88" s="70">
        <f t="shared" si="7"/>
        <v>0.41003998223012</v>
      </c>
      <c r="J88" s="71">
        <f t="shared" si="8"/>
        <v>0.256701030927835</v>
      </c>
      <c r="K88" s="71">
        <f t="shared" si="9"/>
        <v>0.114827201783723</v>
      </c>
      <c r="L88" s="72">
        <f t="shared" si="10"/>
        <v>3.83192192746551</v>
      </c>
      <c r="M88" s="72">
        <f t="shared" si="11"/>
        <v>5.40023803804015</v>
      </c>
      <c r="N88" s="72">
        <f t="shared" si="12"/>
        <v>0.34596196056803</v>
      </c>
      <c r="O88" s="72">
        <f t="shared" si="13"/>
        <v>3.19270730869123</v>
      </c>
    </row>
    <row r="89" s="25" customFormat="1" spans="1:15">
      <c r="A89" s="65" t="s">
        <v>201</v>
      </c>
      <c r="B89" s="65">
        <v>2010</v>
      </c>
      <c r="C89" s="66">
        <v>3.2</v>
      </c>
      <c r="D89" s="66">
        <v>6.8</v>
      </c>
      <c r="E89" s="67">
        <v>14.1</v>
      </c>
      <c r="F89" s="67">
        <v>7.6</v>
      </c>
      <c r="G89" s="65">
        <v>9.1</v>
      </c>
      <c r="H89" s="65">
        <v>5.9</v>
      </c>
      <c r="I89" s="70">
        <f t="shared" si="7"/>
        <v>0.470588235294118</v>
      </c>
      <c r="J89" s="71">
        <f t="shared" si="8"/>
        <v>0.460992907801418</v>
      </c>
      <c r="K89" s="71">
        <f t="shared" si="9"/>
        <v>0.351648351648352</v>
      </c>
      <c r="L89" s="72">
        <f t="shared" si="10"/>
        <v>2.51826322692469</v>
      </c>
      <c r="M89" s="72">
        <f t="shared" si="11"/>
        <v>10.8218438719011</v>
      </c>
      <c r="N89" s="72">
        <f t="shared" si="12"/>
        <v>7.5218073974583</v>
      </c>
      <c r="O89" s="72">
        <f t="shared" si="13"/>
        <v>6.95397149876136</v>
      </c>
    </row>
    <row r="90" s="25" customFormat="1" spans="1:15">
      <c r="A90" s="65" t="s">
        <v>202</v>
      </c>
      <c r="B90" s="65">
        <v>2010</v>
      </c>
      <c r="C90" s="66">
        <v>150.3</v>
      </c>
      <c r="D90" s="66">
        <v>400.1</v>
      </c>
      <c r="E90" s="67">
        <v>302.8</v>
      </c>
      <c r="F90" s="67">
        <v>265</v>
      </c>
      <c r="G90" s="65">
        <v>81.6</v>
      </c>
      <c r="H90" s="65">
        <v>58.7</v>
      </c>
      <c r="I90" s="70">
        <f t="shared" si="7"/>
        <v>0.375656085978505</v>
      </c>
      <c r="J90" s="71">
        <f t="shared" si="8"/>
        <v>0.124834874504624</v>
      </c>
      <c r="K90" s="71">
        <f t="shared" si="9"/>
        <v>0.280637254901961</v>
      </c>
      <c r="L90" s="72">
        <f t="shared" si="10"/>
        <v>4.5779170996414</v>
      </c>
      <c r="M90" s="72">
        <f t="shared" si="11"/>
        <v>1.90070426364881</v>
      </c>
      <c r="N90" s="72">
        <f t="shared" si="12"/>
        <v>5.37012181174334</v>
      </c>
      <c r="O90" s="72">
        <f t="shared" si="13"/>
        <v>3.94958105834452</v>
      </c>
    </row>
    <row r="91" s="25" customFormat="1" spans="1:15">
      <c r="A91" s="65" t="s">
        <v>203</v>
      </c>
      <c r="B91" s="65">
        <v>2010</v>
      </c>
      <c r="C91" s="66">
        <v>71.3</v>
      </c>
      <c r="D91" s="66">
        <v>171.1</v>
      </c>
      <c r="E91" s="67">
        <v>166.1</v>
      </c>
      <c r="F91" s="67">
        <v>127.2</v>
      </c>
      <c r="G91" s="65">
        <v>44.8</v>
      </c>
      <c r="H91" s="65">
        <v>34.2</v>
      </c>
      <c r="I91" s="70">
        <f t="shared" si="7"/>
        <v>0.416715371127995</v>
      </c>
      <c r="J91" s="71">
        <f t="shared" si="8"/>
        <v>0.23419626730885</v>
      </c>
      <c r="K91" s="71">
        <f t="shared" si="9"/>
        <v>0.236607142857143</v>
      </c>
      <c r="L91" s="72">
        <f t="shared" si="10"/>
        <v>3.68709227076313</v>
      </c>
      <c r="M91" s="72">
        <f t="shared" si="11"/>
        <v>4.8029947232614</v>
      </c>
      <c r="N91" s="72">
        <f t="shared" si="12"/>
        <v>4.03597881487343</v>
      </c>
      <c r="O91" s="72">
        <f t="shared" si="13"/>
        <v>4.17535526963265</v>
      </c>
    </row>
    <row r="92" s="25" customFormat="1" spans="1:15">
      <c r="A92" s="65" t="s">
        <v>204</v>
      </c>
      <c r="B92" s="65">
        <v>2010</v>
      </c>
      <c r="C92" s="66">
        <v>20</v>
      </c>
      <c r="D92" s="66">
        <v>54.4</v>
      </c>
      <c r="E92" s="67">
        <v>51.8</v>
      </c>
      <c r="F92" s="67">
        <v>43.4</v>
      </c>
      <c r="G92" s="65">
        <v>24.4</v>
      </c>
      <c r="H92" s="65">
        <v>17.3</v>
      </c>
      <c r="I92" s="70">
        <f t="shared" si="7"/>
        <v>0.367647058823529</v>
      </c>
      <c r="J92" s="71">
        <f t="shared" si="8"/>
        <v>0.162162162162162</v>
      </c>
      <c r="K92" s="71">
        <f t="shared" si="9"/>
        <v>0.290983606557377</v>
      </c>
      <c r="L92" s="72">
        <f t="shared" si="10"/>
        <v>4.75168145571425</v>
      </c>
      <c r="M92" s="72">
        <f t="shared" si="11"/>
        <v>2.89131555776084</v>
      </c>
      <c r="N92" s="72">
        <f t="shared" si="12"/>
        <v>5.68362345784809</v>
      </c>
      <c r="O92" s="72">
        <f t="shared" si="13"/>
        <v>4.44220682377439</v>
      </c>
    </row>
    <row r="93" s="25" customFormat="1" spans="1:15">
      <c r="A93" s="65" t="s">
        <v>205</v>
      </c>
      <c r="B93" s="65">
        <v>2010</v>
      </c>
      <c r="C93" s="66">
        <v>30.5</v>
      </c>
      <c r="D93" s="66">
        <v>77.3</v>
      </c>
      <c r="E93" s="67">
        <v>84.7</v>
      </c>
      <c r="F93" s="67">
        <v>48.8</v>
      </c>
      <c r="G93" s="65">
        <v>17.3</v>
      </c>
      <c r="H93" s="65">
        <v>13.7</v>
      </c>
      <c r="I93" s="70">
        <f t="shared" si="7"/>
        <v>0.394566623544631</v>
      </c>
      <c r="J93" s="71">
        <f t="shared" si="8"/>
        <v>0.423848878394333</v>
      </c>
      <c r="K93" s="71">
        <f t="shared" si="9"/>
        <v>0.208092485549133</v>
      </c>
      <c r="L93" s="72">
        <f t="shared" si="10"/>
        <v>4.16763288913927</v>
      </c>
      <c r="M93" s="72">
        <f t="shared" si="11"/>
        <v>9.83609598212487</v>
      </c>
      <c r="N93" s="72">
        <f t="shared" si="12"/>
        <v>3.17196488011661</v>
      </c>
      <c r="O93" s="72">
        <f t="shared" si="13"/>
        <v>5.72523125046025</v>
      </c>
    </row>
    <row r="94" s="25" customFormat="1" spans="1:15">
      <c r="A94" s="65" t="s">
        <v>206</v>
      </c>
      <c r="B94" s="65">
        <v>2010</v>
      </c>
      <c r="C94" s="66">
        <v>119.2</v>
      </c>
      <c r="D94" s="66">
        <v>274.5</v>
      </c>
      <c r="E94" s="67">
        <v>287.5</v>
      </c>
      <c r="F94" s="67">
        <v>211.8</v>
      </c>
      <c r="G94" s="65">
        <v>88.2</v>
      </c>
      <c r="H94" s="65">
        <v>75.6</v>
      </c>
      <c r="I94" s="70">
        <f t="shared" si="7"/>
        <v>0.43424408014572</v>
      </c>
      <c r="J94" s="71">
        <f t="shared" si="8"/>
        <v>0.263304347826087</v>
      </c>
      <c r="K94" s="71">
        <f t="shared" si="9"/>
        <v>0.142857142857143</v>
      </c>
      <c r="L94" s="72">
        <f t="shared" si="10"/>
        <v>3.30678829921761</v>
      </c>
      <c r="M94" s="72">
        <f t="shared" si="11"/>
        <v>5.57548035293918</v>
      </c>
      <c r="N94" s="72">
        <f t="shared" si="12"/>
        <v>1.19528865652815</v>
      </c>
      <c r="O94" s="72">
        <f t="shared" si="13"/>
        <v>3.35918576956164</v>
      </c>
    </row>
    <row r="95" s="25" customFormat="1" spans="1:15">
      <c r="A95" s="65" t="s">
        <v>176</v>
      </c>
      <c r="B95" s="65">
        <v>2011</v>
      </c>
      <c r="C95" s="66">
        <v>201.1763</v>
      </c>
      <c r="D95" s="66">
        <v>888.2116</v>
      </c>
      <c r="E95" s="67">
        <v>812.783</v>
      </c>
      <c r="F95" s="67">
        <v>560.8331</v>
      </c>
      <c r="G95" s="67">
        <v>386.6517</v>
      </c>
      <c r="H95" s="67">
        <v>381.885</v>
      </c>
      <c r="I95" s="70">
        <f t="shared" si="7"/>
        <v>0.226495916063244</v>
      </c>
      <c r="J95" s="71">
        <f t="shared" si="8"/>
        <v>0.309984214728901</v>
      </c>
      <c r="K95" s="71">
        <f t="shared" si="9"/>
        <v>0.0123281495982043</v>
      </c>
      <c r="L95" s="72">
        <f t="shared" si="10"/>
        <v>7.81410551248</v>
      </c>
      <c r="M95" s="72">
        <f t="shared" si="11"/>
        <v>6.81429533960041</v>
      </c>
      <c r="N95" s="72">
        <f t="shared" si="12"/>
        <v>-2.75983055978529</v>
      </c>
      <c r="O95" s="72">
        <f t="shared" si="13"/>
        <v>3.95619009743171</v>
      </c>
    </row>
    <row r="96" s="25" customFormat="1" spans="1:15">
      <c r="A96" s="65" t="s">
        <v>177</v>
      </c>
      <c r="B96" s="65">
        <v>2011</v>
      </c>
      <c r="C96" s="66">
        <v>148.8402</v>
      </c>
      <c r="D96" s="66">
        <v>309.8652</v>
      </c>
      <c r="E96" s="67">
        <v>335.8157</v>
      </c>
      <c r="F96" s="67">
        <v>315.0725</v>
      </c>
      <c r="G96" s="67">
        <v>131.2944</v>
      </c>
      <c r="H96" s="67">
        <v>123.3974</v>
      </c>
      <c r="I96" s="70">
        <f t="shared" si="7"/>
        <v>0.480338547213433</v>
      </c>
      <c r="J96" s="71">
        <f t="shared" si="8"/>
        <v>0.0617695956442775</v>
      </c>
      <c r="K96" s="71">
        <f t="shared" si="9"/>
        <v>0.0601472720847195</v>
      </c>
      <c r="L96" s="72">
        <f t="shared" si="10"/>
        <v>2.30671984726256</v>
      </c>
      <c r="M96" s="72">
        <f t="shared" si="11"/>
        <v>0.22704455179009</v>
      </c>
      <c r="N96" s="72">
        <f t="shared" si="12"/>
        <v>-1.31087791308501</v>
      </c>
      <c r="O96" s="72">
        <f t="shared" si="13"/>
        <v>0.40762882865588</v>
      </c>
    </row>
    <row r="97" s="25" customFormat="1" spans="1:15">
      <c r="A97" s="65" t="s">
        <v>178</v>
      </c>
      <c r="B97" s="65">
        <v>2011</v>
      </c>
      <c r="C97" s="66">
        <v>285.3078</v>
      </c>
      <c r="D97" s="66">
        <v>774.5069</v>
      </c>
      <c r="E97" s="67">
        <v>684.4471</v>
      </c>
      <c r="F97" s="67">
        <v>561.7345</v>
      </c>
      <c r="G97" s="67">
        <v>187.9576</v>
      </c>
      <c r="H97" s="67">
        <v>143.2606</v>
      </c>
      <c r="I97" s="70">
        <f t="shared" si="7"/>
        <v>0.368373477369924</v>
      </c>
      <c r="J97" s="71">
        <f t="shared" si="8"/>
        <v>0.179287193999361</v>
      </c>
      <c r="K97" s="71">
        <f t="shared" si="9"/>
        <v>0.237803632308563</v>
      </c>
      <c r="L97" s="72">
        <f t="shared" si="10"/>
        <v>4.73592103331698</v>
      </c>
      <c r="M97" s="72">
        <f t="shared" si="11"/>
        <v>3.34578870634846</v>
      </c>
      <c r="N97" s="72">
        <f t="shared" si="12"/>
        <v>4.07223327683838</v>
      </c>
      <c r="O97" s="72">
        <f t="shared" si="13"/>
        <v>4.0513143388346</v>
      </c>
    </row>
    <row r="98" s="25" customFormat="1" spans="1:15">
      <c r="A98" s="65" t="s">
        <v>179</v>
      </c>
      <c r="B98" s="65">
        <v>2011</v>
      </c>
      <c r="C98" s="66">
        <v>158.8574</v>
      </c>
      <c r="D98" s="66">
        <v>464.9148</v>
      </c>
      <c r="E98" s="67">
        <v>483.8733</v>
      </c>
      <c r="F98" s="67">
        <v>329.3417</v>
      </c>
      <c r="G98" s="67">
        <v>114.3328</v>
      </c>
      <c r="H98" s="67">
        <v>88.9832</v>
      </c>
      <c r="I98" s="70">
        <f t="shared" si="7"/>
        <v>0.341691423891001</v>
      </c>
      <c r="J98" s="71">
        <f t="shared" si="8"/>
        <v>0.319363767333308</v>
      </c>
      <c r="K98" s="71">
        <f t="shared" si="9"/>
        <v>0.221717652327241</v>
      </c>
      <c r="L98" s="72">
        <f t="shared" si="10"/>
        <v>5.31481654106738</v>
      </c>
      <c r="M98" s="72">
        <f t="shared" si="11"/>
        <v>7.06321486541459</v>
      </c>
      <c r="N98" s="72">
        <f t="shared" si="12"/>
        <v>3.58481690328872</v>
      </c>
      <c r="O98" s="72">
        <f t="shared" si="13"/>
        <v>5.32094943659023</v>
      </c>
    </row>
    <row r="99" s="25" customFormat="1" spans="1:15">
      <c r="A99" s="65" t="s">
        <v>180</v>
      </c>
      <c r="B99" s="65">
        <v>2011</v>
      </c>
      <c r="C99" s="66">
        <v>136.6409</v>
      </c>
      <c r="D99" s="66">
        <v>315.7427</v>
      </c>
      <c r="E99" s="67">
        <v>355.4301</v>
      </c>
      <c r="F99" s="67">
        <v>269.6179</v>
      </c>
      <c r="G99" s="67">
        <v>99.7814</v>
      </c>
      <c r="H99" s="67">
        <v>85.4601</v>
      </c>
      <c r="I99" s="70">
        <f t="shared" si="7"/>
        <v>0.43276028234382</v>
      </c>
      <c r="J99" s="71">
        <f t="shared" si="8"/>
        <v>0.241432000272346</v>
      </c>
      <c r="K99" s="71">
        <f t="shared" si="9"/>
        <v>0.143526749474351</v>
      </c>
      <c r="L99" s="72">
        <f t="shared" si="10"/>
        <v>3.33898086950116</v>
      </c>
      <c r="M99" s="72">
        <f t="shared" si="11"/>
        <v>4.99502043004672</v>
      </c>
      <c r="N99" s="72">
        <f t="shared" si="12"/>
        <v>1.21557820242112</v>
      </c>
      <c r="O99" s="72">
        <f t="shared" si="13"/>
        <v>3.183193167323</v>
      </c>
    </row>
    <row r="100" s="25" customFormat="1" spans="1:15">
      <c r="A100" s="65" t="s">
        <v>181</v>
      </c>
      <c r="B100" s="65">
        <v>2011</v>
      </c>
      <c r="C100" s="66">
        <v>486.4769</v>
      </c>
      <c r="D100" s="66">
        <v>1070.136</v>
      </c>
      <c r="E100" s="67">
        <v>1038.9802</v>
      </c>
      <c r="F100" s="67">
        <v>883.1447</v>
      </c>
      <c r="G100" s="67">
        <v>257.4375</v>
      </c>
      <c r="H100" s="67">
        <v>227.9324</v>
      </c>
      <c r="I100" s="70">
        <f t="shared" si="7"/>
        <v>0.454593528299207</v>
      </c>
      <c r="J100" s="71">
        <f t="shared" si="8"/>
        <v>0.149988902579664</v>
      </c>
      <c r="K100" s="71">
        <f t="shared" si="9"/>
        <v>0.114610730759893</v>
      </c>
      <c r="L100" s="72">
        <f t="shared" si="10"/>
        <v>2.8652853942572</v>
      </c>
      <c r="M100" s="72">
        <f t="shared" si="11"/>
        <v>2.56825515918016</v>
      </c>
      <c r="N100" s="72">
        <f t="shared" si="12"/>
        <v>0.339402738093772</v>
      </c>
      <c r="O100" s="72">
        <f t="shared" si="13"/>
        <v>1.92431443051038</v>
      </c>
    </row>
    <row r="101" s="25" customFormat="1" spans="1:15">
      <c r="A101" s="65" t="s">
        <v>182</v>
      </c>
      <c r="B101" s="65">
        <v>2011</v>
      </c>
      <c r="C101" s="66">
        <v>221.0623</v>
      </c>
      <c r="D101" s="66">
        <v>396.4045</v>
      </c>
      <c r="E101" s="67">
        <v>350.4001</v>
      </c>
      <c r="F101" s="67">
        <v>308.118</v>
      </c>
      <c r="G101" s="67">
        <v>90.5934</v>
      </c>
      <c r="H101" s="67">
        <v>68.0525</v>
      </c>
      <c r="I101" s="70">
        <f t="shared" si="7"/>
        <v>0.557668492663428</v>
      </c>
      <c r="J101" s="71">
        <f t="shared" si="8"/>
        <v>0.120668059170074</v>
      </c>
      <c r="K101" s="71">
        <f t="shared" si="9"/>
        <v>0.248813931257686</v>
      </c>
      <c r="L101" s="72">
        <f t="shared" si="10"/>
        <v>0.628964494926303</v>
      </c>
      <c r="M101" s="72">
        <f t="shared" si="11"/>
        <v>1.79012311538127</v>
      </c>
      <c r="N101" s="72">
        <f t="shared" si="12"/>
        <v>4.40585298740063</v>
      </c>
      <c r="O101" s="72">
        <f t="shared" si="13"/>
        <v>2.27498019923607</v>
      </c>
    </row>
    <row r="102" s="25" customFormat="1" spans="1:15">
      <c r="A102" s="65" t="s">
        <v>183</v>
      </c>
      <c r="B102" s="65">
        <v>2011</v>
      </c>
      <c r="C102" s="66">
        <v>380.0358</v>
      </c>
      <c r="D102" s="66">
        <v>600.9855</v>
      </c>
      <c r="E102" s="67">
        <v>591.923</v>
      </c>
      <c r="F102" s="67">
        <v>603.9401</v>
      </c>
      <c r="G102" s="67">
        <v>165.3187</v>
      </c>
      <c r="H102" s="67">
        <v>129.7493</v>
      </c>
      <c r="I102" s="70">
        <f t="shared" si="7"/>
        <v>0.632354357967039</v>
      </c>
      <c r="J102" s="71">
        <f t="shared" si="8"/>
        <v>-0.0203017960106298</v>
      </c>
      <c r="K102" s="71">
        <f t="shared" si="9"/>
        <v>0.215156543089197</v>
      </c>
      <c r="L102" s="72">
        <f t="shared" si="10"/>
        <v>-0.991424728521751</v>
      </c>
      <c r="M102" s="72">
        <f t="shared" si="11"/>
        <v>-1.95100942959593</v>
      </c>
      <c r="N102" s="72">
        <f t="shared" si="12"/>
        <v>3.38601073325841</v>
      </c>
      <c r="O102" s="72">
        <f t="shared" si="13"/>
        <v>0.147858858380243</v>
      </c>
    </row>
    <row r="103" s="25" customFormat="1" spans="1:15">
      <c r="A103" s="65" t="s">
        <v>184</v>
      </c>
      <c r="B103" s="65">
        <v>2011</v>
      </c>
      <c r="C103" s="66">
        <v>406.488</v>
      </c>
      <c r="D103" s="66">
        <v>976.1691</v>
      </c>
      <c r="E103" s="67">
        <v>1089.1527</v>
      </c>
      <c r="F103" s="67">
        <v>993.5095</v>
      </c>
      <c r="G103" s="67">
        <v>428.9506</v>
      </c>
      <c r="H103" s="67">
        <v>335.6453</v>
      </c>
      <c r="I103" s="70">
        <f t="shared" si="7"/>
        <v>0.416411459858748</v>
      </c>
      <c r="J103" s="71">
        <f t="shared" si="8"/>
        <v>0.0878143165783825</v>
      </c>
      <c r="K103" s="71">
        <f t="shared" si="9"/>
        <v>0.217519919543183</v>
      </c>
      <c r="L103" s="72">
        <f t="shared" si="10"/>
        <v>3.69368594874451</v>
      </c>
      <c r="M103" s="72">
        <f t="shared" si="11"/>
        <v>0.918233125308368</v>
      </c>
      <c r="N103" s="72">
        <f t="shared" si="12"/>
        <v>3.45762268241364</v>
      </c>
      <c r="O103" s="72">
        <f t="shared" si="13"/>
        <v>2.68984725215551</v>
      </c>
    </row>
    <row r="104" s="25" customFormat="1" spans="1:15">
      <c r="A104" s="65" t="s">
        <v>185</v>
      </c>
      <c r="B104" s="65">
        <v>2011</v>
      </c>
      <c r="C104" s="66">
        <v>483.0633</v>
      </c>
      <c r="D104" s="66">
        <v>1740.8817</v>
      </c>
      <c r="E104" s="67">
        <v>1284.9246</v>
      </c>
      <c r="F104" s="67">
        <v>898.7587</v>
      </c>
      <c r="G104" s="67">
        <v>459.0631</v>
      </c>
      <c r="H104" s="67">
        <v>367.4758</v>
      </c>
      <c r="I104" s="70">
        <f t="shared" si="7"/>
        <v>0.277481979390099</v>
      </c>
      <c r="J104" s="71">
        <f t="shared" si="8"/>
        <v>0.300535844671353</v>
      </c>
      <c r="K104" s="71">
        <f t="shared" si="9"/>
        <v>0.199509174228989</v>
      </c>
      <c r="L104" s="72">
        <f t="shared" si="10"/>
        <v>6.70790868092397</v>
      </c>
      <c r="M104" s="72">
        <f t="shared" si="11"/>
        <v>6.56354949983226</v>
      </c>
      <c r="N104" s="72">
        <f t="shared" si="12"/>
        <v>2.91188458152306</v>
      </c>
      <c r="O104" s="72">
        <f t="shared" si="13"/>
        <v>5.39444758742643</v>
      </c>
    </row>
    <row r="105" s="25" customFormat="1" spans="1:15">
      <c r="A105" s="65" t="s">
        <v>186</v>
      </c>
      <c r="B105" s="65">
        <v>2011</v>
      </c>
      <c r="C105" s="66">
        <v>253.4246</v>
      </c>
      <c r="D105" s="66">
        <v>1665.7953</v>
      </c>
      <c r="E105" s="67">
        <v>901.2177</v>
      </c>
      <c r="F105" s="67">
        <v>543.2085</v>
      </c>
      <c r="G105" s="67">
        <v>371.0555</v>
      </c>
      <c r="H105" s="67">
        <v>271.6774</v>
      </c>
      <c r="I105" s="70">
        <f t="shared" si="7"/>
        <v>0.152134298854127</v>
      </c>
      <c r="J105" s="71">
        <f t="shared" si="8"/>
        <v>0.397250520046377</v>
      </c>
      <c r="K105" s="71">
        <f t="shared" si="9"/>
        <v>0.267825433122538</v>
      </c>
      <c r="L105" s="72">
        <f t="shared" si="10"/>
        <v>9.42745982890911</v>
      </c>
      <c r="M105" s="72">
        <f t="shared" si="11"/>
        <v>9.13021468621982</v>
      </c>
      <c r="N105" s="72">
        <f t="shared" si="12"/>
        <v>4.98191470732437</v>
      </c>
      <c r="O105" s="72">
        <f t="shared" si="13"/>
        <v>7.84652974081776</v>
      </c>
    </row>
    <row r="106" s="25" customFormat="1" spans="1:15">
      <c r="A106" s="65" t="s">
        <v>187</v>
      </c>
      <c r="B106" s="65">
        <v>2011</v>
      </c>
      <c r="C106" s="66">
        <v>191.5225</v>
      </c>
      <c r="D106" s="66">
        <v>537.749</v>
      </c>
      <c r="E106" s="67">
        <v>445.3374</v>
      </c>
      <c r="F106" s="67">
        <v>319.9887</v>
      </c>
      <c r="G106" s="67">
        <v>132.3169</v>
      </c>
      <c r="H106" s="67">
        <v>105.9413</v>
      </c>
      <c r="I106" s="70">
        <f t="shared" si="7"/>
        <v>0.356155938923178</v>
      </c>
      <c r="J106" s="71">
        <f t="shared" si="8"/>
        <v>0.281469061435217</v>
      </c>
      <c r="K106" s="71">
        <f t="shared" si="9"/>
        <v>0.199336592680149</v>
      </c>
      <c r="L106" s="72">
        <f t="shared" si="10"/>
        <v>5.00099351464515</v>
      </c>
      <c r="M106" s="72">
        <f t="shared" si="11"/>
        <v>6.05754512605111</v>
      </c>
      <c r="N106" s="72">
        <f t="shared" si="12"/>
        <v>2.90665524064515</v>
      </c>
      <c r="O106" s="72">
        <f t="shared" si="13"/>
        <v>4.65506462711381</v>
      </c>
    </row>
    <row r="107" s="25" customFormat="1" spans="1:15">
      <c r="A107" s="65" t="s">
        <v>188</v>
      </c>
      <c r="B107" s="65">
        <v>2011</v>
      </c>
      <c r="C107" s="66">
        <v>118.2152</v>
      </c>
      <c r="D107" s="66">
        <v>576.878</v>
      </c>
      <c r="E107" s="67">
        <v>266.1941</v>
      </c>
      <c r="F107" s="67">
        <v>229.8849</v>
      </c>
      <c r="G107" s="67">
        <v>137.7566</v>
      </c>
      <c r="H107" s="67">
        <v>107.8071</v>
      </c>
      <c r="I107" s="70">
        <f t="shared" si="7"/>
        <v>0.204922357933567</v>
      </c>
      <c r="J107" s="71">
        <f t="shared" si="8"/>
        <v>0.136401220012014</v>
      </c>
      <c r="K107" s="71">
        <f t="shared" si="9"/>
        <v>0.21740882106556</v>
      </c>
      <c r="L107" s="72">
        <f t="shared" si="10"/>
        <v>8.28216678435055</v>
      </c>
      <c r="M107" s="72">
        <f t="shared" si="11"/>
        <v>2.20765805563987</v>
      </c>
      <c r="N107" s="72">
        <f t="shared" si="12"/>
        <v>3.45425632132576</v>
      </c>
      <c r="O107" s="72">
        <f t="shared" si="13"/>
        <v>4.64802705377206</v>
      </c>
    </row>
    <row r="108" s="25" customFormat="1" spans="1:15">
      <c r="A108" s="65" t="s">
        <v>189</v>
      </c>
      <c r="B108" s="65">
        <v>2011</v>
      </c>
      <c r="C108" s="66">
        <v>168.7176</v>
      </c>
      <c r="D108" s="66">
        <v>484.3126</v>
      </c>
      <c r="E108" s="67">
        <v>275.9742</v>
      </c>
      <c r="F108" s="67">
        <v>233.355</v>
      </c>
      <c r="G108" s="67">
        <v>79.6083</v>
      </c>
      <c r="H108" s="67">
        <v>60.6345</v>
      </c>
      <c r="I108" s="70">
        <f t="shared" si="7"/>
        <v>0.34836508486461</v>
      </c>
      <c r="J108" s="71">
        <f t="shared" si="8"/>
        <v>0.154431827322989</v>
      </c>
      <c r="K108" s="71">
        <f t="shared" si="9"/>
        <v>0.238339469628167</v>
      </c>
      <c r="L108" s="72">
        <f t="shared" si="10"/>
        <v>5.17002437351838</v>
      </c>
      <c r="M108" s="72">
        <f t="shared" si="11"/>
        <v>2.6861638449118</v>
      </c>
      <c r="N108" s="72">
        <f t="shared" si="12"/>
        <v>4.08846952004128</v>
      </c>
      <c r="O108" s="72">
        <f t="shared" si="13"/>
        <v>3.98155257949049</v>
      </c>
    </row>
    <row r="109" s="25" customFormat="1" spans="1:15">
      <c r="A109" s="65" t="s">
        <v>190</v>
      </c>
      <c r="B109" s="65">
        <v>2011</v>
      </c>
      <c r="C109" s="66">
        <v>373.0537</v>
      </c>
      <c r="D109" s="66">
        <v>1533.9964</v>
      </c>
      <c r="E109" s="67">
        <v>1191.1246</v>
      </c>
      <c r="F109" s="67">
        <v>886.8517</v>
      </c>
      <c r="G109" s="67">
        <v>343.0462</v>
      </c>
      <c r="H109" s="67">
        <v>279.3103</v>
      </c>
      <c r="I109" s="70">
        <f t="shared" si="7"/>
        <v>0.243190727175109</v>
      </c>
      <c r="J109" s="71">
        <f t="shared" si="8"/>
        <v>0.255450101525903</v>
      </c>
      <c r="K109" s="71">
        <f t="shared" si="9"/>
        <v>0.185793925133116</v>
      </c>
      <c r="L109" s="72">
        <f t="shared" si="10"/>
        <v>7.45189384226375</v>
      </c>
      <c r="M109" s="72">
        <f t="shared" si="11"/>
        <v>5.3670402122281</v>
      </c>
      <c r="N109" s="72">
        <f t="shared" si="12"/>
        <v>2.49630300151344</v>
      </c>
      <c r="O109" s="72">
        <f t="shared" si="13"/>
        <v>5.10507901866843</v>
      </c>
    </row>
    <row r="110" s="25" customFormat="1" spans="1:15">
      <c r="A110" s="65" t="s">
        <v>191</v>
      </c>
      <c r="B110" s="65">
        <v>2011</v>
      </c>
      <c r="C110" s="66">
        <v>287.9012</v>
      </c>
      <c r="D110" s="66">
        <v>880.4793</v>
      </c>
      <c r="E110" s="67">
        <v>608.2119</v>
      </c>
      <c r="F110" s="67">
        <v>506.2942</v>
      </c>
      <c r="G110" s="67">
        <v>165.7401</v>
      </c>
      <c r="H110" s="67">
        <v>132.2979</v>
      </c>
      <c r="I110" s="70">
        <f t="shared" si="7"/>
        <v>0.32698236063017</v>
      </c>
      <c r="J110" s="71">
        <f t="shared" si="8"/>
        <v>0.167569394811249</v>
      </c>
      <c r="K110" s="71">
        <f t="shared" si="9"/>
        <v>0.201774947643932</v>
      </c>
      <c r="L110" s="72">
        <f t="shared" si="10"/>
        <v>5.63394530121462</v>
      </c>
      <c r="M110" s="72">
        <f t="shared" si="11"/>
        <v>3.03481555650761</v>
      </c>
      <c r="N110" s="72">
        <f t="shared" si="12"/>
        <v>2.98053909075897</v>
      </c>
      <c r="O110" s="72">
        <f t="shared" si="13"/>
        <v>3.88309998282707</v>
      </c>
    </row>
    <row r="111" s="25" customFormat="1" spans="1:15">
      <c r="A111" s="65" t="s">
        <v>192</v>
      </c>
      <c r="B111" s="65">
        <v>2011</v>
      </c>
      <c r="C111" s="66">
        <v>341.6892</v>
      </c>
      <c r="D111" s="66">
        <v>771.7359</v>
      </c>
      <c r="E111" s="67">
        <v>733.8685</v>
      </c>
      <c r="F111" s="67">
        <v>523.3853</v>
      </c>
      <c r="G111" s="67">
        <v>176.3068</v>
      </c>
      <c r="H111" s="67">
        <v>136.3653</v>
      </c>
      <c r="I111" s="70">
        <f t="shared" si="7"/>
        <v>0.442754056147965</v>
      </c>
      <c r="J111" s="71">
        <f t="shared" si="8"/>
        <v>0.286813236976379</v>
      </c>
      <c r="K111" s="71">
        <f t="shared" si="9"/>
        <v>0.226545431032723</v>
      </c>
      <c r="L111" s="72">
        <f t="shared" si="10"/>
        <v>3.12215532549784</v>
      </c>
      <c r="M111" s="72">
        <f t="shared" si="11"/>
        <v>6.19937168193062</v>
      </c>
      <c r="N111" s="72">
        <f t="shared" si="12"/>
        <v>3.7311019534789</v>
      </c>
      <c r="O111" s="72">
        <f t="shared" si="13"/>
        <v>4.35087632030245</v>
      </c>
    </row>
    <row r="112" s="25" customFormat="1" spans="1:15">
      <c r="A112" s="65" t="s">
        <v>193</v>
      </c>
      <c r="B112" s="65">
        <v>2011</v>
      </c>
      <c r="C112" s="66">
        <v>277.8927</v>
      </c>
      <c r="D112" s="66">
        <v>710.2986</v>
      </c>
      <c r="E112" s="67">
        <v>541.6003</v>
      </c>
      <c r="F112" s="67">
        <v>416.608</v>
      </c>
      <c r="G112" s="67">
        <v>146.1395</v>
      </c>
      <c r="H112" s="67">
        <v>127.6494</v>
      </c>
      <c r="I112" s="70">
        <f t="shared" si="7"/>
        <v>0.391233630475972</v>
      </c>
      <c r="J112" s="71">
        <f t="shared" si="8"/>
        <v>0.230783291663612</v>
      </c>
      <c r="K112" s="71">
        <f t="shared" si="9"/>
        <v>0.126523629819453</v>
      </c>
      <c r="L112" s="72">
        <f t="shared" si="10"/>
        <v>4.23994571604873</v>
      </c>
      <c r="M112" s="72">
        <f t="shared" si="11"/>
        <v>4.7124193712101</v>
      </c>
      <c r="N112" s="72">
        <f t="shared" si="12"/>
        <v>0.70037185932954</v>
      </c>
      <c r="O112" s="72">
        <f t="shared" si="13"/>
        <v>3.21757898219612</v>
      </c>
    </row>
    <row r="113" s="25" customFormat="1" spans="1:15">
      <c r="A113" s="65" t="s">
        <v>194</v>
      </c>
      <c r="B113" s="65">
        <v>2011</v>
      </c>
      <c r="C113" s="66">
        <v>372.5534</v>
      </c>
      <c r="D113" s="66">
        <v>3428.1905</v>
      </c>
      <c r="E113" s="67">
        <v>1400.326</v>
      </c>
      <c r="F113" s="67">
        <v>764.5077</v>
      </c>
      <c r="G113" s="67">
        <v>596.6729</v>
      </c>
      <c r="H113" s="67">
        <v>429.8253</v>
      </c>
      <c r="I113" s="70">
        <f t="shared" si="7"/>
        <v>0.108673482410035</v>
      </c>
      <c r="J113" s="71">
        <f t="shared" si="8"/>
        <v>0.454050199739204</v>
      </c>
      <c r="K113" s="71">
        <f t="shared" si="9"/>
        <v>0.279629927888463</v>
      </c>
      <c r="L113" s="72">
        <f t="shared" si="10"/>
        <v>10.3703884315567</v>
      </c>
      <c r="M113" s="72">
        <f t="shared" si="11"/>
        <v>10.6375946148629</v>
      </c>
      <c r="N113" s="72">
        <f t="shared" si="12"/>
        <v>5.33959910311957</v>
      </c>
      <c r="O113" s="72">
        <f t="shared" si="13"/>
        <v>8.78252738317972</v>
      </c>
    </row>
    <row r="114" s="25" customFormat="1" spans="1:15">
      <c r="A114" s="65" t="s">
        <v>195</v>
      </c>
      <c r="B114" s="65">
        <v>2011</v>
      </c>
      <c r="C114" s="66">
        <v>151.491</v>
      </c>
      <c r="D114" s="66">
        <v>332.2639</v>
      </c>
      <c r="E114" s="67">
        <v>278.6103</v>
      </c>
      <c r="F114" s="67">
        <v>243.6343</v>
      </c>
      <c r="G114" s="67">
        <v>103.123</v>
      </c>
      <c r="H114" s="67">
        <v>76.5688</v>
      </c>
      <c r="I114" s="70">
        <f t="shared" si="7"/>
        <v>0.455935778758993</v>
      </c>
      <c r="J114" s="71">
        <f t="shared" si="8"/>
        <v>0.125537354505558</v>
      </c>
      <c r="K114" s="71">
        <f t="shared" si="9"/>
        <v>0.257500266671839</v>
      </c>
      <c r="L114" s="72">
        <f t="shared" si="10"/>
        <v>2.83616384399647</v>
      </c>
      <c r="M114" s="72">
        <f t="shared" si="11"/>
        <v>1.91934704930199</v>
      </c>
      <c r="N114" s="72">
        <f t="shared" si="12"/>
        <v>4.66905498764672</v>
      </c>
      <c r="O114" s="72">
        <f t="shared" si="13"/>
        <v>3.14152196031506</v>
      </c>
    </row>
    <row r="115" s="25" customFormat="1" spans="1:15">
      <c r="A115" s="65" t="s">
        <v>196</v>
      </c>
      <c r="B115" s="65">
        <v>2011</v>
      </c>
      <c r="C115" s="66">
        <v>47.7674</v>
      </c>
      <c r="D115" s="66">
        <v>152.0876</v>
      </c>
      <c r="E115" s="67">
        <v>115.6864</v>
      </c>
      <c r="F115" s="67">
        <v>95.1562</v>
      </c>
      <c r="G115" s="67">
        <v>36.1074</v>
      </c>
      <c r="H115" s="67">
        <v>26.8364</v>
      </c>
      <c r="I115" s="70">
        <f t="shared" si="7"/>
        <v>0.314078202299201</v>
      </c>
      <c r="J115" s="71">
        <f t="shared" si="8"/>
        <v>0.177464248174375</v>
      </c>
      <c r="K115" s="71">
        <f t="shared" si="9"/>
        <v>0.256761771825166</v>
      </c>
      <c r="L115" s="72">
        <f t="shared" si="10"/>
        <v>5.91391473066648</v>
      </c>
      <c r="M115" s="72">
        <f t="shared" si="11"/>
        <v>3.29741040628677</v>
      </c>
      <c r="N115" s="72">
        <f t="shared" si="12"/>
        <v>4.64667808052211</v>
      </c>
      <c r="O115" s="72">
        <f t="shared" si="13"/>
        <v>4.61933440582512</v>
      </c>
    </row>
    <row r="116" s="25" customFormat="1" spans="1:15">
      <c r="A116" s="65" t="s">
        <v>197</v>
      </c>
      <c r="B116" s="65">
        <v>2011</v>
      </c>
      <c r="C116" s="66">
        <v>220.0723</v>
      </c>
      <c r="D116" s="66">
        <v>427.4835</v>
      </c>
      <c r="E116" s="67">
        <v>415.2734</v>
      </c>
      <c r="F116" s="67">
        <v>336.0746</v>
      </c>
      <c r="G116" s="67">
        <v>103.2469</v>
      </c>
      <c r="H116" s="67">
        <v>80.6123</v>
      </c>
      <c r="I116" s="70">
        <f t="shared" si="7"/>
        <v>0.514808875664207</v>
      </c>
      <c r="J116" s="71">
        <f t="shared" si="8"/>
        <v>0.190714839910286</v>
      </c>
      <c r="K116" s="71">
        <f t="shared" si="9"/>
        <v>0.219227889650924</v>
      </c>
      <c r="L116" s="72">
        <f t="shared" si="10"/>
        <v>1.5588494366663</v>
      </c>
      <c r="M116" s="72">
        <f t="shared" si="11"/>
        <v>3.64906161512057</v>
      </c>
      <c r="N116" s="72">
        <f t="shared" si="12"/>
        <v>3.5093753637556</v>
      </c>
      <c r="O116" s="72">
        <f t="shared" si="13"/>
        <v>2.90576213851416</v>
      </c>
    </row>
    <row r="117" s="25" customFormat="1" spans="1:15">
      <c r="A117" s="65" t="s">
        <v>198</v>
      </c>
      <c r="B117" s="65">
        <v>2011</v>
      </c>
      <c r="C117" s="66">
        <v>495.4372</v>
      </c>
      <c r="D117" s="66">
        <v>998.8074</v>
      </c>
      <c r="E117" s="67">
        <v>1085.6128</v>
      </c>
      <c r="F117" s="67">
        <v>753.9284</v>
      </c>
      <c r="G117" s="67">
        <v>295.8415</v>
      </c>
      <c r="H117" s="67">
        <v>219.5617</v>
      </c>
      <c r="I117" s="70">
        <f t="shared" si="7"/>
        <v>0.496028763903832</v>
      </c>
      <c r="J117" s="71">
        <f t="shared" si="8"/>
        <v>0.305527348240551</v>
      </c>
      <c r="K117" s="71">
        <f t="shared" si="9"/>
        <v>0.257840093428407</v>
      </c>
      <c r="L117" s="72">
        <f t="shared" si="10"/>
        <v>1.96630392069691</v>
      </c>
      <c r="M117" s="72">
        <f t="shared" si="11"/>
        <v>6.69601666046856</v>
      </c>
      <c r="N117" s="72">
        <f t="shared" si="12"/>
        <v>4.67935197455792</v>
      </c>
      <c r="O117" s="72">
        <f t="shared" si="13"/>
        <v>4.44722418524113</v>
      </c>
    </row>
    <row r="118" s="25" customFormat="1" spans="1:15">
      <c r="A118" s="65" t="s">
        <v>199</v>
      </c>
      <c r="B118" s="65">
        <v>2011</v>
      </c>
      <c r="C118" s="66">
        <v>71.3496</v>
      </c>
      <c r="D118" s="66">
        <v>210.7138</v>
      </c>
      <c r="E118" s="67">
        <v>179.2351</v>
      </c>
      <c r="F118" s="67">
        <v>127.5518</v>
      </c>
      <c r="G118" s="67">
        <v>64.3477</v>
      </c>
      <c r="H118" s="67">
        <v>48.6678</v>
      </c>
      <c r="I118" s="70">
        <f t="shared" si="7"/>
        <v>0.338609051709001</v>
      </c>
      <c r="J118" s="71">
        <f t="shared" si="8"/>
        <v>0.288354792113821</v>
      </c>
      <c r="K118" s="71">
        <f t="shared" si="9"/>
        <v>0.24367459909212</v>
      </c>
      <c r="L118" s="72">
        <f t="shared" si="10"/>
        <v>5.3816918814824</v>
      </c>
      <c r="M118" s="72">
        <f t="shared" si="11"/>
        <v>6.24028228716014</v>
      </c>
      <c r="N118" s="72">
        <f t="shared" si="12"/>
        <v>4.25012765083327</v>
      </c>
      <c r="O118" s="72">
        <f t="shared" si="13"/>
        <v>5.29070060649194</v>
      </c>
    </row>
    <row r="119" s="25" customFormat="1" spans="1:15">
      <c r="A119" s="65" t="s">
        <v>200</v>
      </c>
      <c r="B119" s="65">
        <v>2011</v>
      </c>
      <c r="C119" s="66">
        <v>104.1573</v>
      </c>
      <c r="D119" s="66">
        <v>238.6613</v>
      </c>
      <c r="E119" s="67">
        <v>277.3489</v>
      </c>
      <c r="F119" s="67">
        <v>170.7701</v>
      </c>
      <c r="G119" s="67">
        <v>119.3653</v>
      </c>
      <c r="H119" s="67">
        <v>96.7316</v>
      </c>
      <c r="I119" s="70">
        <f t="shared" si="7"/>
        <v>0.436423081580466</v>
      </c>
      <c r="J119" s="71">
        <f t="shared" si="8"/>
        <v>0.384276988298854</v>
      </c>
      <c r="K119" s="71">
        <f t="shared" si="9"/>
        <v>0.189617083021615</v>
      </c>
      <c r="L119" s="72">
        <f t="shared" si="10"/>
        <v>3.25951254726123</v>
      </c>
      <c r="M119" s="72">
        <f t="shared" si="11"/>
        <v>8.78591624183439</v>
      </c>
      <c r="N119" s="72">
        <f t="shared" si="12"/>
        <v>2.61214734271514</v>
      </c>
      <c r="O119" s="72">
        <f t="shared" si="13"/>
        <v>4.88585871060359</v>
      </c>
    </row>
    <row r="120" s="25" customFormat="1" spans="1:15">
      <c r="A120" s="65" t="s">
        <v>201</v>
      </c>
      <c r="B120" s="65">
        <v>2011</v>
      </c>
      <c r="C120" s="66">
        <v>3.2048</v>
      </c>
      <c r="D120" s="66">
        <v>8.0339</v>
      </c>
      <c r="E120" s="67">
        <v>15.4929</v>
      </c>
      <c r="F120" s="67">
        <v>10.6098</v>
      </c>
      <c r="G120" s="67">
        <v>10.862</v>
      </c>
      <c r="H120" s="67">
        <v>7.6671</v>
      </c>
      <c r="I120" s="70">
        <f t="shared" si="7"/>
        <v>0.398909620483202</v>
      </c>
      <c r="J120" s="71">
        <f t="shared" si="8"/>
        <v>0.315183083864222</v>
      </c>
      <c r="K120" s="71">
        <f t="shared" si="9"/>
        <v>0.294135518320751</v>
      </c>
      <c r="L120" s="72">
        <f t="shared" si="10"/>
        <v>4.07340695484607</v>
      </c>
      <c r="M120" s="72">
        <f t="shared" si="11"/>
        <v>6.95226567726087</v>
      </c>
      <c r="N120" s="72">
        <f t="shared" si="12"/>
        <v>5.77912857492746</v>
      </c>
      <c r="O120" s="72">
        <f t="shared" si="13"/>
        <v>5.6016004023448</v>
      </c>
    </row>
    <row r="121" s="25" customFormat="1" spans="1:15">
      <c r="A121" s="65" t="s">
        <v>202</v>
      </c>
      <c r="B121" s="65">
        <v>2011</v>
      </c>
      <c r="C121" s="66">
        <v>155.5141</v>
      </c>
      <c r="D121" s="66">
        <v>433.1075</v>
      </c>
      <c r="E121" s="67">
        <v>368.1128</v>
      </c>
      <c r="F121" s="67">
        <v>328.3177</v>
      </c>
      <c r="G121" s="67">
        <v>101.8807</v>
      </c>
      <c r="H121" s="67">
        <v>78.429</v>
      </c>
      <c r="I121" s="70">
        <f t="shared" si="7"/>
        <v>0.359065820841246</v>
      </c>
      <c r="J121" s="71">
        <f t="shared" si="8"/>
        <v>0.108105721941753</v>
      </c>
      <c r="K121" s="71">
        <f t="shared" si="9"/>
        <v>0.230187856973892</v>
      </c>
      <c r="L121" s="72">
        <f t="shared" si="10"/>
        <v>4.93786053382775</v>
      </c>
      <c r="M121" s="72">
        <f t="shared" si="11"/>
        <v>1.45673716853746</v>
      </c>
      <c r="N121" s="72">
        <f t="shared" si="12"/>
        <v>3.84146999106377</v>
      </c>
      <c r="O121" s="72">
        <f t="shared" si="13"/>
        <v>3.41202256447632</v>
      </c>
    </row>
    <row r="122" s="25" customFormat="1" spans="1:15">
      <c r="A122" s="65" t="s">
        <v>203</v>
      </c>
      <c r="B122" s="65">
        <v>2011</v>
      </c>
      <c r="C122" s="66">
        <v>85.0902</v>
      </c>
      <c r="D122" s="66">
        <v>177.8639</v>
      </c>
      <c r="E122" s="67">
        <v>223.3516</v>
      </c>
      <c r="F122" s="67">
        <v>153.9566</v>
      </c>
      <c r="G122" s="67">
        <v>62.0546</v>
      </c>
      <c r="H122" s="67">
        <v>50.6536</v>
      </c>
      <c r="I122" s="70">
        <f t="shared" si="7"/>
        <v>0.478400619799746</v>
      </c>
      <c r="J122" s="71">
        <f t="shared" si="8"/>
        <v>0.310698468244687</v>
      </c>
      <c r="K122" s="71">
        <f t="shared" si="9"/>
        <v>0.183725299977762</v>
      </c>
      <c r="L122" s="72">
        <f t="shared" si="10"/>
        <v>2.34876524212006</v>
      </c>
      <c r="M122" s="72">
        <f t="shared" si="11"/>
        <v>6.83325057701515</v>
      </c>
      <c r="N122" s="72">
        <f t="shared" si="12"/>
        <v>2.43362222156548</v>
      </c>
      <c r="O122" s="72">
        <f t="shared" si="13"/>
        <v>3.87187934690023</v>
      </c>
    </row>
    <row r="123" s="25" customFormat="1" spans="1:15">
      <c r="A123" s="65" t="s">
        <v>204</v>
      </c>
      <c r="B123" s="65">
        <v>2011</v>
      </c>
      <c r="C123" s="66">
        <v>25.1512</v>
      </c>
      <c r="D123" s="66">
        <v>56.3638</v>
      </c>
      <c r="E123" s="67">
        <v>75.0319</v>
      </c>
      <c r="F123" s="67">
        <v>53.6305</v>
      </c>
      <c r="G123" s="67">
        <v>29.9203</v>
      </c>
      <c r="H123" s="67">
        <v>24.1154</v>
      </c>
      <c r="I123" s="70">
        <f t="shared" si="7"/>
        <v>0.446229672236435</v>
      </c>
      <c r="J123" s="71">
        <f t="shared" si="8"/>
        <v>0.285230681883306</v>
      </c>
      <c r="K123" s="71">
        <f t="shared" si="9"/>
        <v>0.194012092124745</v>
      </c>
      <c r="L123" s="72">
        <f t="shared" si="10"/>
        <v>3.0467481405947</v>
      </c>
      <c r="M123" s="72">
        <f t="shared" si="11"/>
        <v>6.15737299820261</v>
      </c>
      <c r="N123" s="72">
        <f t="shared" si="12"/>
        <v>2.74531917316952</v>
      </c>
      <c r="O123" s="72">
        <f t="shared" si="13"/>
        <v>3.98314677065561</v>
      </c>
    </row>
    <row r="124" s="25" customFormat="1" spans="1:15">
      <c r="A124" s="65" t="s">
        <v>205</v>
      </c>
      <c r="B124" s="65">
        <v>2011</v>
      </c>
      <c r="C124" s="66">
        <v>36.4299</v>
      </c>
      <c r="D124" s="66">
        <v>84.9825</v>
      </c>
      <c r="E124" s="67">
        <v>113.1516</v>
      </c>
      <c r="F124" s="67">
        <v>67.8739</v>
      </c>
      <c r="G124" s="67">
        <v>22.8711</v>
      </c>
      <c r="H124" s="67">
        <v>19.0125</v>
      </c>
      <c r="I124" s="70">
        <f t="shared" si="7"/>
        <v>0.428675315506134</v>
      </c>
      <c r="J124" s="71">
        <f t="shared" si="8"/>
        <v>0.400150771177783</v>
      </c>
      <c r="K124" s="71">
        <f t="shared" si="9"/>
        <v>0.168710731009877</v>
      </c>
      <c r="L124" s="72">
        <f t="shared" si="10"/>
        <v>3.42760856652282</v>
      </c>
      <c r="M124" s="72">
        <f t="shared" si="11"/>
        <v>9.20718308405493</v>
      </c>
      <c r="N124" s="72">
        <f t="shared" si="12"/>
        <v>1.97867034637758</v>
      </c>
      <c r="O124" s="72">
        <f t="shared" si="13"/>
        <v>4.87115399898511</v>
      </c>
    </row>
    <row r="125" s="25" customFormat="1" spans="1:15">
      <c r="A125" s="65" t="s">
        <v>206</v>
      </c>
      <c r="B125" s="65">
        <v>2011</v>
      </c>
      <c r="C125" s="66">
        <v>131.9288</v>
      </c>
      <c r="D125" s="66">
        <v>299.5853</v>
      </c>
      <c r="E125" s="67">
        <v>352.9475</v>
      </c>
      <c r="F125" s="67">
        <v>272.8477</v>
      </c>
      <c r="G125" s="67">
        <v>119.5327</v>
      </c>
      <c r="H125" s="67">
        <v>99.1668</v>
      </c>
      <c r="I125" s="70">
        <f t="shared" si="7"/>
        <v>0.440371406741252</v>
      </c>
      <c r="J125" s="71">
        <f t="shared" si="8"/>
        <v>0.226945367228837</v>
      </c>
      <c r="K125" s="71">
        <f t="shared" si="9"/>
        <v>0.170379318797283</v>
      </c>
      <c r="L125" s="72">
        <f t="shared" si="10"/>
        <v>3.17384943664186</v>
      </c>
      <c r="M125" s="72">
        <f t="shared" si="11"/>
        <v>4.61056650351938</v>
      </c>
      <c r="N125" s="72">
        <f t="shared" si="12"/>
        <v>2.02922971604179</v>
      </c>
      <c r="O125" s="72">
        <f t="shared" si="13"/>
        <v>3.27121521873434</v>
      </c>
    </row>
    <row r="126" s="25" customFormat="1" spans="1:15">
      <c r="A126" s="65" t="s">
        <v>176</v>
      </c>
      <c r="B126" s="65">
        <v>2012</v>
      </c>
      <c r="C126" s="66">
        <v>210.6786</v>
      </c>
      <c r="D126" s="66">
        <v>995.7005</v>
      </c>
      <c r="E126" s="67">
        <v>995.0957</v>
      </c>
      <c r="F126" s="67">
        <v>640.1624</v>
      </c>
      <c r="G126" s="67">
        <v>506.9359270225</v>
      </c>
      <c r="H126" s="67">
        <v>509.2492085818</v>
      </c>
      <c r="I126" s="70">
        <f t="shared" si="7"/>
        <v>0.211588323999034</v>
      </c>
      <c r="J126" s="71">
        <f t="shared" si="8"/>
        <v>0.356682578369096</v>
      </c>
      <c r="K126" s="71">
        <f t="shared" si="9"/>
        <v>-0.00456326221123673</v>
      </c>
      <c r="L126" s="72">
        <f t="shared" si="10"/>
        <v>8.13754156601179</v>
      </c>
      <c r="M126" s="72">
        <f t="shared" si="11"/>
        <v>8.05360120245716</v>
      </c>
      <c r="N126" s="72">
        <f t="shared" si="12"/>
        <v>-3.27165207752008</v>
      </c>
      <c r="O126" s="72">
        <f t="shared" si="13"/>
        <v>4.30649689698295</v>
      </c>
    </row>
    <row r="127" s="25" customFormat="1" spans="1:15">
      <c r="A127" s="65" t="s">
        <v>177</v>
      </c>
      <c r="B127" s="65">
        <v>2012</v>
      </c>
      <c r="C127" s="66">
        <v>156.9046</v>
      </c>
      <c r="D127" s="66">
        <v>333.3584</v>
      </c>
      <c r="E127" s="67">
        <v>420.4939</v>
      </c>
      <c r="F127" s="67">
        <v>365.0161</v>
      </c>
      <c r="G127" s="67">
        <v>157.2287598185</v>
      </c>
      <c r="H127" s="67">
        <v>137.9119750372</v>
      </c>
      <c r="I127" s="70">
        <f t="shared" si="7"/>
        <v>0.470678404983945</v>
      </c>
      <c r="J127" s="71">
        <f t="shared" si="8"/>
        <v>0.131934850897956</v>
      </c>
      <c r="K127" s="71">
        <f t="shared" si="9"/>
        <v>0.12285783341164</v>
      </c>
      <c r="L127" s="72">
        <f t="shared" si="10"/>
        <v>2.51630689967208</v>
      </c>
      <c r="M127" s="72">
        <f t="shared" si="11"/>
        <v>2.08912719080311</v>
      </c>
      <c r="N127" s="72">
        <f t="shared" si="12"/>
        <v>0.589295680362361</v>
      </c>
      <c r="O127" s="72">
        <f t="shared" si="13"/>
        <v>1.73157659027918</v>
      </c>
    </row>
    <row r="128" s="25" customFormat="1" spans="1:15">
      <c r="A128" s="65" t="s">
        <v>178</v>
      </c>
      <c r="B128" s="65">
        <v>2012</v>
      </c>
      <c r="C128" s="66">
        <v>312.293</v>
      </c>
      <c r="D128" s="66">
        <v>813.3264</v>
      </c>
      <c r="E128" s="67">
        <v>792.9965</v>
      </c>
      <c r="F128" s="67">
        <v>723.4809</v>
      </c>
      <c r="G128" s="67">
        <v>234.6143933442</v>
      </c>
      <c r="H128" s="67">
        <v>174.3788159288</v>
      </c>
      <c r="I128" s="70">
        <f t="shared" si="7"/>
        <v>0.383970076466226</v>
      </c>
      <c r="J128" s="71">
        <f t="shared" si="8"/>
        <v>0.0876619253678925</v>
      </c>
      <c r="K128" s="71">
        <f t="shared" si="9"/>
        <v>0.256742890139008</v>
      </c>
      <c r="L128" s="72">
        <f t="shared" si="10"/>
        <v>4.39753623995147</v>
      </c>
      <c r="M128" s="72">
        <f t="shared" si="11"/>
        <v>0.914188886797929</v>
      </c>
      <c r="N128" s="72">
        <f t="shared" si="12"/>
        <v>4.64610595230834</v>
      </c>
      <c r="O128" s="72">
        <f t="shared" si="13"/>
        <v>3.31927702635258</v>
      </c>
    </row>
    <row r="129" s="25" customFormat="1" spans="1:15">
      <c r="A129" s="65" t="s">
        <v>179</v>
      </c>
      <c r="B129" s="65">
        <v>2012</v>
      </c>
      <c r="C129" s="66">
        <v>168.8735</v>
      </c>
      <c r="D129" s="66">
        <v>479.8216</v>
      </c>
      <c r="E129" s="67">
        <v>563.0536</v>
      </c>
      <c r="F129" s="67">
        <v>391.5775</v>
      </c>
      <c r="G129" s="67">
        <v>152.5641161181</v>
      </c>
      <c r="H129" s="67">
        <v>111.8615375916</v>
      </c>
      <c r="I129" s="70">
        <f t="shared" si="7"/>
        <v>0.35195059997299</v>
      </c>
      <c r="J129" s="71">
        <f t="shared" si="8"/>
        <v>0.304546671933187</v>
      </c>
      <c r="K129" s="71">
        <f t="shared" si="9"/>
        <v>0.266789986807855</v>
      </c>
      <c r="L129" s="72">
        <f t="shared" si="10"/>
        <v>5.0922328125783</v>
      </c>
      <c r="M129" s="72">
        <f t="shared" si="11"/>
        <v>6.66999095415805</v>
      </c>
      <c r="N129" s="72">
        <f t="shared" si="12"/>
        <v>4.95053996433114</v>
      </c>
      <c r="O129" s="72">
        <f t="shared" si="13"/>
        <v>5.57092124368916</v>
      </c>
    </row>
    <row r="130" s="25" customFormat="1" spans="1:15">
      <c r="A130" s="65" t="s">
        <v>180</v>
      </c>
      <c r="B130" s="65">
        <v>2012</v>
      </c>
      <c r="C130" s="66">
        <v>152.9604</v>
      </c>
      <c r="D130" s="66">
        <v>318.9857</v>
      </c>
      <c r="E130" s="67">
        <v>405.8163</v>
      </c>
      <c r="F130" s="67">
        <v>343.5985</v>
      </c>
      <c r="G130" s="67">
        <v>125.8874441626</v>
      </c>
      <c r="H130" s="67">
        <v>106.1831471203</v>
      </c>
      <c r="I130" s="70">
        <f t="shared" ref="I130:I193" si="14">C130/D130</f>
        <v>0.479521182297514</v>
      </c>
      <c r="J130" s="71">
        <f t="shared" ref="J130:J193" si="15">(E130-F130)/E130</f>
        <v>0.153315182263502</v>
      </c>
      <c r="K130" s="71">
        <f t="shared" ref="K130:K193" si="16">(G130-H130)/G130</f>
        <v>0.156523132019817</v>
      </c>
      <c r="L130" s="72">
        <f t="shared" ref="L130:L193" si="17">($I$10-I130)/($I$10-$I$20)*10</f>
        <v>2.32445344780394</v>
      </c>
      <c r="M130" s="72">
        <f t="shared" ref="M130:M193" si="18">(J130-$J$10)/($J$20-$J$10)*10</f>
        <v>2.65652972797326</v>
      </c>
      <c r="N130" s="72">
        <f t="shared" ref="N130:N193" si="19">(K130-$K$10)/($K$15-$K$10)*10</f>
        <v>1.60937762632507</v>
      </c>
      <c r="O130" s="72">
        <f t="shared" ref="O130:O193" si="20">AVERAGE(L130:N130)</f>
        <v>2.19678693403409</v>
      </c>
    </row>
    <row r="131" s="25" customFormat="1" spans="1:15">
      <c r="A131" s="65" t="s">
        <v>181</v>
      </c>
      <c r="B131" s="65">
        <v>2012</v>
      </c>
      <c r="C131" s="66">
        <v>510.396</v>
      </c>
      <c r="D131" s="66">
        <v>1098.8462</v>
      </c>
      <c r="E131" s="67">
        <v>1212.2969</v>
      </c>
      <c r="F131" s="67">
        <v>1052.5661</v>
      </c>
      <c r="G131" s="67">
        <v>301.757028703</v>
      </c>
      <c r="H131" s="67">
        <v>272.13252674</v>
      </c>
      <c r="I131" s="70">
        <f t="shared" si="14"/>
        <v>0.464483564669924</v>
      </c>
      <c r="J131" s="71">
        <f t="shared" si="15"/>
        <v>0.131758812548312</v>
      </c>
      <c r="K131" s="71">
        <f t="shared" si="16"/>
        <v>0.098173361827994</v>
      </c>
      <c r="L131" s="72">
        <f t="shared" si="17"/>
        <v>2.65071054412362</v>
      </c>
      <c r="M131" s="72">
        <f t="shared" si="18"/>
        <v>2.084455392012</v>
      </c>
      <c r="N131" s="72">
        <f t="shared" si="19"/>
        <v>-0.15866096488155</v>
      </c>
      <c r="O131" s="72">
        <f t="shared" si="20"/>
        <v>1.52550165708469</v>
      </c>
    </row>
    <row r="132" s="25" customFormat="1" spans="1:15">
      <c r="A132" s="65" t="s">
        <v>182</v>
      </c>
      <c r="B132" s="65">
        <v>2012</v>
      </c>
      <c r="C132" s="66">
        <v>234.59</v>
      </c>
      <c r="D132" s="66">
        <v>397.5937</v>
      </c>
      <c r="E132" s="67">
        <v>390.581</v>
      </c>
      <c r="F132" s="67">
        <v>377.5997</v>
      </c>
      <c r="G132" s="67">
        <v>111.9082363866</v>
      </c>
      <c r="H132" s="67">
        <v>84.2445645012</v>
      </c>
      <c r="I132" s="70">
        <f t="shared" si="14"/>
        <v>0.590024439522055</v>
      </c>
      <c r="J132" s="71">
        <f t="shared" si="15"/>
        <v>0.0332358716885871</v>
      </c>
      <c r="K132" s="71">
        <f t="shared" si="16"/>
        <v>0.247199605485986</v>
      </c>
      <c r="L132" s="72">
        <f t="shared" si="17"/>
        <v>-0.0730321598763472</v>
      </c>
      <c r="M132" s="72">
        <f t="shared" si="18"/>
        <v>-0.530198499805528</v>
      </c>
      <c r="N132" s="72">
        <f t="shared" si="19"/>
        <v>4.35693779452564</v>
      </c>
      <c r="O132" s="72">
        <f t="shared" si="20"/>
        <v>1.25123571161459</v>
      </c>
    </row>
    <row r="133" s="25" customFormat="1" spans="1:15">
      <c r="A133" s="65" t="s">
        <v>183</v>
      </c>
      <c r="B133" s="65">
        <v>2012</v>
      </c>
      <c r="C133" s="66">
        <v>401.6364</v>
      </c>
      <c r="D133" s="66">
        <v>611.3551</v>
      </c>
      <c r="E133" s="67">
        <v>720.1548</v>
      </c>
      <c r="F133" s="67">
        <v>717.2231</v>
      </c>
      <c r="G133" s="67">
        <v>187.6871109708</v>
      </c>
      <c r="H133" s="67">
        <v>160.4681173233</v>
      </c>
      <c r="I133" s="70">
        <f t="shared" si="14"/>
        <v>0.656960905372344</v>
      </c>
      <c r="J133" s="71">
        <f t="shared" si="15"/>
        <v>0.00407093030553983</v>
      </c>
      <c r="K133" s="71">
        <f t="shared" si="16"/>
        <v>0.145023243773701</v>
      </c>
      <c r="L133" s="72">
        <f t="shared" si="17"/>
        <v>-1.5252899261697</v>
      </c>
      <c r="M133" s="72">
        <f t="shared" si="18"/>
        <v>-1.30419313320148</v>
      </c>
      <c r="N133" s="72">
        <f t="shared" si="19"/>
        <v>1.26092301978841</v>
      </c>
      <c r="O133" s="72">
        <f t="shared" si="20"/>
        <v>-0.522853346527591</v>
      </c>
    </row>
    <row r="134" s="25" customFormat="1" spans="1:15">
      <c r="A134" s="65" t="s">
        <v>184</v>
      </c>
      <c r="B134" s="65">
        <v>2012</v>
      </c>
      <c r="C134" s="66">
        <v>423.8217</v>
      </c>
      <c r="D134" s="66">
        <v>993.0742</v>
      </c>
      <c r="E134" s="67">
        <v>1391.6033</v>
      </c>
      <c r="F134" s="67">
        <v>1127.7397</v>
      </c>
      <c r="G134" s="67">
        <v>545.70102194</v>
      </c>
      <c r="H134" s="67">
        <v>367.8035747998</v>
      </c>
      <c r="I134" s="70">
        <f t="shared" si="14"/>
        <v>0.426777475439398</v>
      </c>
      <c r="J134" s="71">
        <f t="shared" si="15"/>
        <v>0.189611220381556</v>
      </c>
      <c r="K134" s="71">
        <f t="shared" si="16"/>
        <v>0.325998009876844</v>
      </c>
      <c r="L134" s="72">
        <f t="shared" si="17"/>
        <v>3.4687842237836</v>
      </c>
      <c r="M134" s="72">
        <f t="shared" si="18"/>
        <v>3.61977317660361</v>
      </c>
      <c r="N134" s="72">
        <f t="shared" si="19"/>
        <v>6.74458421422081</v>
      </c>
      <c r="O134" s="72">
        <f t="shared" si="20"/>
        <v>4.61104720486934</v>
      </c>
    </row>
    <row r="135" s="25" customFormat="1" spans="1:15">
      <c r="A135" s="65" t="s">
        <v>185</v>
      </c>
      <c r="B135" s="65">
        <v>2012</v>
      </c>
      <c r="C135" s="66">
        <v>546.9745</v>
      </c>
      <c r="D135" s="66">
        <v>1880.5662</v>
      </c>
      <c r="E135" s="67">
        <v>1629.9255</v>
      </c>
      <c r="F135" s="67">
        <v>1142.1298</v>
      </c>
      <c r="G135" s="67">
        <v>583.2242049915</v>
      </c>
      <c r="H135" s="67">
        <v>464.955618521</v>
      </c>
      <c r="I135" s="70">
        <f t="shared" si="14"/>
        <v>0.290856285729266</v>
      </c>
      <c r="J135" s="71">
        <f t="shared" si="15"/>
        <v>0.299274844156988</v>
      </c>
      <c r="K135" s="71">
        <f t="shared" si="16"/>
        <v>0.202784084505244</v>
      </c>
      <c r="L135" s="72">
        <f t="shared" si="17"/>
        <v>6.41773889076379</v>
      </c>
      <c r="M135" s="72">
        <f t="shared" si="18"/>
        <v>6.53008440151406</v>
      </c>
      <c r="N135" s="72">
        <f t="shared" si="19"/>
        <v>3.0111166390294</v>
      </c>
      <c r="O135" s="72">
        <f t="shared" si="20"/>
        <v>5.31964664376908</v>
      </c>
    </row>
    <row r="136" s="25" customFormat="1" spans="1:15">
      <c r="A136" s="65" t="s">
        <v>186</v>
      </c>
      <c r="B136" s="65">
        <v>2012</v>
      </c>
      <c r="C136" s="66">
        <v>347.7987</v>
      </c>
      <c r="D136" s="66">
        <v>1835.5443</v>
      </c>
      <c r="E136" s="67">
        <v>1227.2196</v>
      </c>
      <c r="F136" s="67">
        <v>783.5088</v>
      </c>
      <c r="G136" s="67">
        <v>511.6441612626</v>
      </c>
      <c r="H136" s="67">
        <v>364.8146913085</v>
      </c>
      <c r="I136" s="70">
        <f t="shared" si="14"/>
        <v>0.189479872536991</v>
      </c>
      <c r="J136" s="71">
        <f t="shared" si="15"/>
        <v>0.361557784768105</v>
      </c>
      <c r="K136" s="71">
        <f t="shared" si="16"/>
        <v>0.286975755946798</v>
      </c>
      <c r="L136" s="72">
        <f t="shared" si="17"/>
        <v>8.6172079172094</v>
      </c>
      <c r="M136" s="72">
        <f t="shared" si="18"/>
        <v>8.18298200730679</v>
      </c>
      <c r="N136" s="72">
        <f t="shared" si="19"/>
        <v>5.5621827988018</v>
      </c>
      <c r="O136" s="72">
        <f t="shared" si="20"/>
        <v>7.45412424110599</v>
      </c>
    </row>
    <row r="137" s="25" customFormat="1" spans="1:15">
      <c r="A137" s="65" t="s">
        <v>187</v>
      </c>
      <c r="B137" s="65">
        <v>2012</v>
      </c>
      <c r="C137" s="66">
        <v>205.3564</v>
      </c>
      <c r="D137" s="66">
        <v>578.403</v>
      </c>
      <c r="E137" s="67">
        <v>515.6755</v>
      </c>
      <c r="F137" s="67">
        <v>406.6624</v>
      </c>
      <c r="G137" s="67">
        <v>159.6025024977</v>
      </c>
      <c r="H137" s="67">
        <v>130.7115805405</v>
      </c>
      <c r="I137" s="70">
        <f t="shared" si="14"/>
        <v>0.355040343843306</v>
      </c>
      <c r="J137" s="71">
        <f t="shared" si="15"/>
        <v>0.211398641199747</v>
      </c>
      <c r="K137" s="71">
        <f t="shared" si="16"/>
        <v>0.181017975940674</v>
      </c>
      <c r="L137" s="72">
        <f t="shared" si="17"/>
        <v>5.02519753555067</v>
      </c>
      <c r="M137" s="72">
        <f t="shared" si="18"/>
        <v>4.19797926888884</v>
      </c>
      <c r="N137" s="72">
        <f t="shared" si="19"/>
        <v>2.35158842159101</v>
      </c>
      <c r="O137" s="72">
        <f t="shared" si="20"/>
        <v>3.85825507534351</v>
      </c>
    </row>
    <row r="138" s="25" customFormat="1" spans="1:15">
      <c r="A138" s="65" t="s">
        <v>188</v>
      </c>
      <c r="B138" s="65">
        <v>2012</v>
      </c>
      <c r="C138" s="66">
        <v>125.475</v>
      </c>
      <c r="D138" s="66">
        <v>631.0187</v>
      </c>
      <c r="E138" s="67">
        <v>322.0211</v>
      </c>
      <c r="F138" s="67">
        <v>273.3312</v>
      </c>
      <c r="G138" s="67">
        <v>168.3659444251</v>
      </c>
      <c r="H138" s="67">
        <v>126.3175729692</v>
      </c>
      <c r="I138" s="70">
        <f t="shared" si="14"/>
        <v>0.198845137236028</v>
      </c>
      <c r="J138" s="71">
        <f t="shared" si="15"/>
        <v>0.151200961676114</v>
      </c>
      <c r="K138" s="71">
        <f t="shared" si="16"/>
        <v>0.249743922973721</v>
      </c>
      <c r="L138" s="72">
        <f t="shared" si="17"/>
        <v>8.41401854621707</v>
      </c>
      <c r="M138" s="72">
        <f t="shared" si="18"/>
        <v>2.60042142427528</v>
      </c>
      <c r="N138" s="72">
        <f t="shared" si="19"/>
        <v>4.43403238276154</v>
      </c>
      <c r="O138" s="72">
        <f t="shared" si="20"/>
        <v>5.14949078441796</v>
      </c>
    </row>
    <row r="139" s="25" customFormat="1" spans="1:15">
      <c r="A139" s="65" t="s">
        <v>189</v>
      </c>
      <c r="B139" s="65">
        <v>2012</v>
      </c>
      <c r="C139" s="66">
        <v>189.1173</v>
      </c>
      <c r="D139" s="66">
        <v>518.2561</v>
      </c>
      <c r="E139" s="67">
        <v>382.8546</v>
      </c>
      <c r="F139" s="67">
        <v>296.9665</v>
      </c>
      <c r="G139" s="67">
        <v>102.7671193222</v>
      </c>
      <c r="H139" s="67">
        <v>79.6405396123</v>
      </c>
      <c r="I139" s="70">
        <f t="shared" si="14"/>
        <v>0.364910900228671</v>
      </c>
      <c r="J139" s="71">
        <f t="shared" si="15"/>
        <v>0.224336079545603</v>
      </c>
      <c r="K139" s="71">
        <f t="shared" si="16"/>
        <v>0.225038707540225</v>
      </c>
      <c r="L139" s="72">
        <f t="shared" si="17"/>
        <v>4.81104532440253</v>
      </c>
      <c r="M139" s="72">
        <f t="shared" si="18"/>
        <v>4.54131984749889</v>
      </c>
      <c r="N139" s="72">
        <f t="shared" si="19"/>
        <v>3.68544718444973</v>
      </c>
      <c r="O139" s="72">
        <f t="shared" si="20"/>
        <v>4.34593745211705</v>
      </c>
    </row>
    <row r="140" s="25" customFormat="1" spans="1:15">
      <c r="A140" s="65" t="s">
        <v>190</v>
      </c>
      <c r="B140" s="65">
        <v>2012</v>
      </c>
      <c r="C140" s="66">
        <v>416.3329</v>
      </c>
      <c r="D140" s="66">
        <v>1646.8648</v>
      </c>
      <c r="E140" s="67">
        <v>1316.607</v>
      </c>
      <c r="F140" s="67">
        <v>1059.0294</v>
      </c>
      <c r="G140" s="67">
        <v>422.0729448001</v>
      </c>
      <c r="H140" s="67">
        <v>332.0016317711</v>
      </c>
      <c r="I140" s="70">
        <f t="shared" si="14"/>
        <v>0.252803326660452</v>
      </c>
      <c r="J140" s="71">
        <f t="shared" si="15"/>
        <v>0.195637422556617</v>
      </c>
      <c r="K140" s="71">
        <f t="shared" si="16"/>
        <v>0.213402242760808</v>
      </c>
      <c r="L140" s="72">
        <f t="shared" si="17"/>
        <v>7.24333828021661</v>
      </c>
      <c r="M140" s="72">
        <f t="shared" si="18"/>
        <v>3.77969971586859</v>
      </c>
      <c r="N140" s="72">
        <f t="shared" si="19"/>
        <v>3.33285421403029</v>
      </c>
      <c r="O140" s="72">
        <f t="shared" si="20"/>
        <v>4.78529740337183</v>
      </c>
    </row>
    <row r="141" s="25" customFormat="1" spans="1:15">
      <c r="A141" s="65" t="s">
        <v>191</v>
      </c>
      <c r="B141" s="65">
        <v>2012</v>
      </c>
      <c r="C141" s="66">
        <v>306.0407</v>
      </c>
      <c r="D141" s="66">
        <v>964.5903</v>
      </c>
      <c r="E141" s="67">
        <v>728.7693</v>
      </c>
      <c r="F141" s="67">
        <v>612.043</v>
      </c>
      <c r="G141" s="67">
        <v>207.3737638613</v>
      </c>
      <c r="H141" s="67">
        <v>164.1110659788</v>
      </c>
      <c r="I141" s="70">
        <f t="shared" si="14"/>
        <v>0.31727532404172</v>
      </c>
      <c r="J141" s="71">
        <f t="shared" si="15"/>
        <v>0.160169068592763</v>
      </c>
      <c r="K141" s="71">
        <f t="shared" si="16"/>
        <v>0.208621848188259</v>
      </c>
      <c r="L141" s="72">
        <f t="shared" si="17"/>
        <v>5.84454977658087</v>
      </c>
      <c r="M141" s="72">
        <f t="shared" si="18"/>
        <v>2.83842178690391</v>
      </c>
      <c r="N141" s="72">
        <f t="shared" si="19"/>
        <v>3.18800493600099</v>
      </c>
      <c r="O141" s="72">
        <f t="shared" si="20"/>
        <v>3.95699216649526</v>
      </c>
    </row>
    <row r="142" s="25" customFormat="1" spans="1:15">
      <c r="A142" s="65" t="s">
        <v>192</v>
      </c>
      <c r="B142" s="65">
        <v>2012</v>
      </c>
      <c r="C142" s="66">
        <v>367.2943</v>
      </c>
      <c r="D142" s="66">
        <v>804.0929</v>
      </c>
      <c r="E142" s="67">
        <v>764.2861</v>
      </c>
      <c r="F142" s="67">
        <v>647.7541</v>
      </c>
      <c r="G142" s="67">
        <v>196.5221472894</v>
      </c>
      <c r="H142" s="67">
        <v>174.041101303</v>
      </c>
      <c r="I142" s="70">
        <f t="shared" si="14"/>
        <v>0.456780926681482</v>
      </c>
      <c r="J142" s="71">
        <f t="shared" si="15"/>
        <v>0.152471698752601</v>
      </c>
      <c r="K142" s="71">
        <f t="shared" si="16"/>
        <v>0.11439446544055</v>
      </c>
      <c r="L142" s="72">
        <f t="shared" si="17"/>
        <v>2.81782746159997</v>
      </c>
      <c r="M142" s="72">
        <f t="shared" si="18"/>
        <v>2.63414491662661</v>
      </c>
      <c r="N142" s="72">
        <f t="shared" si="19"/>
        <v>0.332849748608453</v>
      </c>
      <c r="O142" s="72">
        <f t="shared" si="20"/>
        <v>1.92827404227834</v>
      </c>
    </row>
    <row r="143" s="25" customFormat="1" spans="1:15">
      <c r="A143" s="65" t="s">
        <v>193</v>
      </c>
      <c r="B143" s="65">
        <v>2012</v>
      </c>
      <c r="C143" s="66">
        <v>300.3581</v>
      </c>
      <c r="D143" s="66">
        <v>747.6198</v>
      </c>
      <c r="E143" s="67">
        <v>607.8375</v>
      </c>
      <c r="F143" s="67">
        <v>502.7531</v>
      </c>
      <c r="G143" s="67">
        <v>183.4974725464</v>
      </c>
      <c r="H143" s="67">
        <v>157.786544863</v>
      </c>
      <c r="I143" s="70">
        <f t="shared" si="14"/>
        <v>0.401752468300064</v>
      </c>
      <c r="J143" s="71">
        <f t="shared" si="15"/>
        <v>0.172882390441524</v>
      </c>
      <c r="K143" s="71">
        <f t="shared" si="16"/>
        <v>0.140115977220878</v>
      </c>
      <c r="L143" s="72">
        <f t="shared" si="17"/>
        <v>4.01172835009779</v>
      </c>
      <c r="M143" s="72">
        <f t="shared" si="18"/>
        <v>3.17581464342775</v>
      </c>
      <c r="N143" s="72">
        <f t="shared" si="19"/>
        <v>1.11222943257793</v>
      </c>
      <c r="O143" s="72">
        <f t="shared" si="20"/>
        <v>2.76659080870115</v>
      </c>
    </row>
    <row r="144" s="25" customFormat="1" spans="1:15">
      <c r="A144" s="65" t="s">
        <v>194</v>
      </c>
      <c r="B144" s="65">
        <v>2012</v>
      </c>
      <c r="C144" s="66">
        <v>390.2484</v>
      </c>
      <c r="D144" s="66">
        <v>3643.8353</v>
      </c>
      <c r="E144" s="67">
        <v>1680.9262</v>
      </c>
      <c r="F144" s="67">
        <v>900.8626</v>
      </c>
      <c r="G144" s="67">
        <v>735.573717192</v>
      </c>
      <c r="H144" s="67">
        <v>532.4424429097</v>
      </c>
      <c r="I144" s="70">
        <f t="shared" si="14"/>
        <v>0.10709825441342</v>
      </c>
      <c r="J144" s="71">
        <f t="shared" si="15"/>
        <v>0.464067726471275</v>
      </c>
      <c r="K144" s="71">
        <f t="shared" si="16"/>
        <v>0.276153524160351</v>
      </c>
      <c r="L144" s="72">
        <f t="shared" si="17"/>
        <v>10.4045646770861</v>
      </c>
      <c r="M144" s="72">
        <f t="shared" si="18"/>
        <v>10.9034450353623</v>
      </c>
      <c r="N144" s="72">
        <f t="shared" si="19"/>
        <v>5.23426165397948</v>
      </c>
      <c r="O144" s="72">
        <f t="shared" si="20"/>
        <v>8.84742378880928</v>
      </c>
    </row>
    <row r="145" s="25" customFormat="1" spans="1:15">
      <c r="A145" s="65" t="s">
        <v>195</v>
      </c>
      <c r="B145" s="65">
        <v>2012</v>
      </c>
      <c r="C145" s="66">
        <v>163.5823</v>
      </c>
      <c r="D145" s="66">
        <v>349.068</v>
      </c>
      <c r="E145" s="67">
        <v>326.1919</v>
      </c>
      <c r="F145" s="67">
        <v>297.0875</v>
      </c>
      <c r="G145" s="67">
        <v>115.7245376723</v>
      </c>
      <c r="H145" s="67">
        <v>92.955083371</v>
      </c>
      <c r="I145" s="70">
        <f t="shared" si="14"/>
        <v>0.468625883781957</v>
      </c>
      <c r="J145" s="71">
        <f t="shared" si="15"/>
        <v>0.0892247784203102</v>
      </c>
      <c r="K145" s="71">
        <f t="shared" si="16"/>
        <v>0.196755629871487</v>
      </c>
      <c r="L145" s="72">
        <f t="shared" si="17"/>
        <v>2.56083852855635</v>
      </c>
      <c r="M145" s="72">
        <f t="shared" si="18"/>
        <v>0.9556647073549</v>
      </c>
      <c r="N145" s="72">
        <f t="shared" si="19"/>
        <v>2.82845027371586</v>
      </c>
      <c r="O145" s="72">
        <f t="shared" si="20"/>
        <v>2.11498450320904</v>
      </c>
    </row>
    <row r="146" s="25" customFormat="1" spans="1:15">
      <c r="A146" s="65" t="s">
        <v>196</v>
      </c>
      <c r="B146" s="65">
        <v>2012</v>
      </c>
      <c r="C146" s="66">
        <v>52.5297</v>
      </c>
      <c r="D146" s="66">
        <v>161.6332</v>
      </c>
      <c r="E146" s="67">
        <v>123.0257</v>
      </c>
      <c r="F146" s="67">
        <v>114.3554</v>
      </c>
      <c r="G146" s="67">
        <v>41.1097476798</v>
      </c>
      <c r="H146" s="67">
        <v>33.6356378998</v>
      </c>
      <c r="I146" s="70">
        <f t="shared" si="14"/>
        <v>0.324993256335951</v>
      </c>
      <c r="J146" s="71">
        <f t="shared" si="15"/>
        <v>0.0704755185298681</v>
      </c>
      <c r="K146" s="71">
        <f t="shared" si="16"/>
        <v>0.181808699927208</v>
      </c>
      <c r="L146" s="72">
        <f t="shared" si="17"/>
        <v>5.67710103288574</v>
      </c>
      <c r="M146" s="72">
        <f t="shared" si="18"/>
        <v>0.45808693599056</v>
      </c>
      <c r="N146" s="72">
        <f t="shared" si="19"/>
        <v>2.37554790795384</v>
      </c>
      <c r="O146" s="72">
        <f t="shared" si="20"/>
        <v>2.83691195894338</v>
      </c>
    </row>
    <row r="147" s="25" customFormat="1" spans="1:15">
      <c r="A147" s="65" t="s">
        <v>197</v>
      </c>
      <c r="B147" s="65">
        <v>2012</v>
      </c>
      <c r="C147" s="66">
        <v>246.9719</v>
      </c>
      <c r="D147" s="66">
        <v>469.885</v>
      </c>
      <c r="E147" s="67">
        <v>535.8316</v>
      </c>
      <c r="F147" s="67">
        <v>412.6643</v>
      </c>
      <c r="G147" s="67">
        <v>201.674244357</v>
      </c>
      <c r="H147" s="67">
        <v>158.2440952442</v>
      </c>
      <c r="I147" s="70">
        <f t="shared" si="14"/>
        <v>0.525600732094023</v>
      </c>
      <c r="J147" s="71">
        <f t="shared" si="15"/>
        <v>0.229861956629657</v>
      </c>
      <c r="K147" s="71">
        <f t="shared" si="16"/>
        <v>0.215348019531541</v>
      </c>
      <c r="L147" s="72">
        <f t="shared" si="17"/>
        <v>1.32470864190166</v>
      </c>
      <c r="M147" s="72">
        <f t="shared" si="18"/>
        <v>4.68796849498597</v>
      </c>
      <c r="N147" s="72">
        <f t="shared" si="19"/>
        <v>3.39181260254184</v>
      </c>
      <c r="O147" s="72">
        <f t="shared" si="20"/>
        <v>3.13482991314316</v>
      </c>
    </row>
    <row r="148" s="25" customFormat="1" spans="1:15">
      <c r="A148" s="65" t="s">
        <v>198</v>
      </c>
      <c r="B148" s="65">
        <v>2012</v>
      </c>
      <c r="C148" s="66">
        <v>541.6699</v>
      </c>
      <c r="D148" s="66">
        <v>1073.6828</v>
      </c>
      <c r="E148" s="67">
        <v>1132.0054</v>
      </c>
      <c r="F148" s="67">
        <v>927.7164</v>
      </c>
      <c r="G148" s="67">
        <v>336.9919289871</v>
      </c>
      <c r="H148" s="67">
        <v>276.8202930153</v>
      </c>
      <c r="I148" s="70">
        <f t="shared" si="14"/>
        <v>0.504497138260946</v>
      </c>
      <c r="J148" s="71">
        <f t="shared" si="15"/>
        <v>0.180466453605257</v>
      </c>
      <c r="K148" s="71">
        <f t="shared" si="16"/>
        <v>0.17855512490361</v>
      </c>
      <c r="L148" s="72">
        <f t="shared" si="17"/>
        <v>1.78257353888223</v>
      </c>
      <c r="M148" s="72">
        <f t="shared" si="18"/>
        <v>3.37708452122277</v>
      </c>
      <c r="N148" s="72">
        <f t="shared" si="19"/>
        <v>2.27696232343145</v>
      </c>
      <c r="O148" s="72">
        <f t="shared" si="20"/>
        <v>2.47887346117881</v>
      </c>
    </row>
    <row r="149" s="25" customFormat="1" spans="1:15">
      <c r="A149" s="65" t="s">
        <v>199</v>
      </c>
      <c r="B149" s="65">
        <v>2012</v>
      </c>
      <c r="C149" s="66">
        <v>77.7071</v>
      </c>
      <c r="D149" s="66">
        <v>231.6696</v>
      </c>
      <c r="E149" s="67">
        <v>216.9403</v>
      </c>
      <c r="F149" s="67">
        <v>153.0728</v>
      </c>
      <c r="G149" s="67">
        <v>72.9303576241</v>
      </c>
      <c r="H149" s="67">
        <v>65.4152108814</v>
      </c>
      <c r="I149" s="70">
        <f t="shared" si="14"/>
        <v>0.335422083864262</v>
      </c>
      <c r="J149" s="71">
        <f t="shared" si="15"/>
        <v>0.294401270764353</v>
      </c>
      <c r="K149" s="71">
        <f t="shared" si="16"/>
        <v>0.103045521611656</v>
      </c>
      <c r="L149" s="72">
        <f t="shared" si="17"/>
        <v>5.45083653596417</v>
      </c>
      <c r="M149" s="72">
        <f t="shared" si="18"/>
        <v>6.40074693425095</v>
      </c>
      <c r="N149" s="72">
        <f t="shared" si="19"/>
        <v>-0.0110311371766512</v>
      </c>
      <c r="O149" s="72">
        <f t="shared" si="20"/>
        <v>3.94685077767949</v>
      </c>
    </row>
    <row r="150" s="25" customFormat="1" spans="1:15">
      <c r="A150" s="65" t="s">
        <v>200</v>
      </c>
      <c r="B150" s="65">
        <v>2012</v>
      </c>
      <c r="C150" s="66">
        <v>110.7092</v>
      </c>
      <c r="D150" s="66">
        <v>253.7637</v>
      </c>
      <c r="E150" s="67">
        <v>298.477</v>
      </c>
      <c r="F150" s="67">
        <v>211.3252</v>
      </c>
      <c r="G150" s="67">
        <v>137.3425751414</v>
      </c>
      <c r="H150" s="67">
        <v>116.687479213</v>
      </c>
      <c r="I150" s="70">
        <f t="shared" si="14"/>
        <v>0.436268859572902</v>
      </c>
      <c r="J150" s="71">
        <f t="shared" si="15"/>
        <v>0.291988327408812</v>
      </c>
      <c r="K150" s="71">
        <f t="shared" si="16"/>
        <v>0.150391063420317</v>
      </c>
      <c r="L150" s="72">
        <f t="shared" si="17"/>
        <v>3.26285855762155</v>
      </c>
      <c r="M150" s="72">
        <f t="shared" si="18"/>
        <v>6.33671096780245</v>
      </c>
      <c r="N150" s="72">
        <f t="shared" si="19"/>
        <v>1.42357168583551</v>
      </c>
      <c r="O150" s="72">
        <f t="shared" si="20"/>
        <v>3.67438040375317</v>
      </c>
    </row>
    <row r="151" s="25" customFormat="1" spans="1:15">
      <c r="A151" s="65" t="s">
        <v>201</v>
      </c>
      <c r="B151" s="65">
        <v>2012</v>
      </c>
      <c r="C151" s="66">
        <v>3.4516</v>
      </c>
      <c r="D151" s="66">
        <v>9.8602</v>
      </c>
      <c r="E151" s="67">
        <v>18.2187</v>
      </c>
      <c r="F151" s="67">
        <v>12.0454</v>
      </c>
      <c r="G151" s="67">
        <v>13.0245695795</v>
      </c>
      <c r="H151" s="67">
        <v>8.8933367508</v>
      </c>
      <c r="I151" s="70">
        <f t="shared" si="14"/>
        <v>0.350053751445204</v>
      </c>
      <c r="J151" s="71">
        <f t="shared" si="15"/>
        <v>0.338844154632328</v>
      </c>
      <c r="K151" s="71">
        <f t="shared" si="16"/>
        <v>0.317187666239839</v>
      </c>
      <c r="L151" s="72">
        <f t="shared" si="17"/>
        <v>5.13338695734777</v>
      </c>
      <c r="M151" s="72">
        <f t="shared" si="18"/>
        <v>7.5801956824815</v>
      </c>
      <c r="N151" s="72">
        <f t="shared" si="19"/>
        <v>6.47762467863381</v>
      </c>
      <c r="O151" s="72">
        <f t="shared" si="20"/>
        <v>6.39706910615436</v>
      </c>
    </row>
    <row r="152" s="25" customFormat="1" spans="1:15">
      <c r="A152" s="65" t="s">
        <v>202</v>
      </c>
      <c r="B152" s="65">
        <v>2012</v>
      </c>
      <c r="C152" s="66">
        <v>177.129</v>
      </c>
      <c r="D152" s="66">
        <v>466.3621</v>
      </c>
      <c r="E152" s="67">
        <v>480.5745</v>
      </c>
      <c r="F152" s="67">
        <v>401.0819</v>
      </c>
      <c r="G152" s="67">
        <v>126.9533056222</v>
      </c>
      <c r="H152" s="67">
        <v>93.4757087424</v>
      </c>
      <c r="I152" s="70">
        <f t="shared" si="14"/>
        <v>0.379810023155827</v>
      </c>
      <c r="J152" s="71">
        <f t="shared" si="15"/>
        <v>0.165411606317023</v>
      </c>
      <c r="K152" s="71">
        <f t="shared" si="16"/>
        <v>0.26370008024388</v>
      </c>
      <c r="L152" s="72">
        <f t="shared" si="17"/>
        <v>4.48779301780008</v>
      </c>
      <c r="M152" s="72">
        <f t="shared" si="18"/>
        <v>2.9775510246644</v>
      </c>
      <c r="N152" s="72">
        <f t="shared" si="19"/>
        <v>4.85691364788858</v>
      </c>
      <c r="O152" s="72">
        <f t="shared" si="20"/>
        <v>4.10741923011769</v>
      </c>
    </row>
    <row r="153" s="25" customFormat="1" spans="1:15">
      <c r="A153" s="65" t="s">
        <v>203</v>
      </c>
      <c r="B153" s="65">
        <v>2012</v>
      </c>
      <c r="C153" s="66">
        <v>93.7471</v>
      </c>
      <c r="D153" s="66">
        <v>183.6223</v>
      </c>
      <c r="E153" s="67">
        <v>233.8942</v>
      </c>
      <c r="F153" s="67">
        <v>193.2051</v>
      </c>
      <c r="G153" s="67">
        <v>71.9344291954</v>
      </c>
      <c r="H153" s="67">
        <v>65.3097205643</v>
      </c>
      <c r="I153" s="70">
        <f t="shared" si="14"/>
        <v>0.51054310941536</v>
      </c>
      <c r="J153" s="71">
        <f t="shared" si="15"/>
        <v>0.173963698116499</v>
      </c>
      <c r="K153" s="71">
        <f t="shared" si="16"/>
        <v>0.0920937123599729</v>
      </c>
      <c r="L153" s="72">
        <f t="shared" si="17"/>
        <v>1.65139976906563</v>
      </c>
      <c r="M153" s="72">
        <f t="shared" si="18"/>
        <v>3.20451095817387</v>
      </c>
      <c r="N153" s="72">
        <f t="shared" si="19"/>
        <v>-0.342878569254848</v>
      </c>
      <c r="O153" s="72">
        <f t="shared" si="20"/>
        <v>1.50434405266155</v>
      </c>
    </row>
    <row r="154" s="25" customFormat="1" spans="1:15">
      <c r="A154" s="65" t="s">
        <v>204</v>
      </c>
      <c r="B154" s="65">
        <v>2012</v>
      </c>
      <c r="C154" s="66">
        <v>26.1621</v>
      </c>
      <c r="D154" s="66">
        <v>59.8516</v>
      </c>
      <c r="E154" s="67">
        <v>71.7729</v>
      </c>
      <c r="F154" s="67">
        <v>64.961</v>
      </c>
      <c r="G154" s="67">
        <v>35.7247799037</v>
      </c>
      <c r="H154" s="67">
        <v>29.0618056408</v>
      </c>
      <c r="I154" s="70">
        <f t="shared" si="14"/>
        <v>0.437116133904524</v>
      </c>
      <c r="J154" s="71">
        <f t="shared" si="15"/>
        <v>0.0949090812827684</v>
      </c>
      <c r="K154" s="71">
        <f t="shared" si="16"/>
        <v>0.186508476213451</v>
      </c>
      <c r="L154" s="72">
        <f t="shared" si="17"/>
        <v>3.24447604051897</v>
      </c>
      <c r="M154" s="72">
        <f t="shared" si="18"/>
        <v>1.10651774190608</v>
      </c>
      <c r="N154" s="72">
        <f t="shared" si="19"/>
        <v>2.51795439587655</v>
      </c>
      <c r="O154" s="72">
        <f t="shared" si="20"/>
        <v>2.2896493927672</v>
      </c>
    </row>
    <row r="155" s="25" customFormat="1" spans="1:15">
      <c r="A155" s="65" t="s">
        <v>205</v>
      </c>
      <c r="B155" s="65">
        <v>2012</v>
      </c>
      <c r="C155" s="66">
        <v>39.8675</v>
      </c>
      <c r="D155" s="66">
        <v>91.3631</v>
      </c>
      <c r="E155" s="67">
        <v>90.7431</v>
      </c>
      <c r="F155" s="67">
        <v>86.1986</v>
      </c>
      <c r="G155" s="67">
        <v>42.832947016</v>
      </c>
      <c r="H155" s="67">
        <v>31.5232843216</v>
      </c>
      <c r="I155" s="70">
        <f t="shared" si="14"/>
        <v>0.436363258251964</v>
      </c>
      <c r="J155" s="71">
        <f t="shared" si="15"/>
        <v>0.0500809427934465</v>
      </c>
      <c r="K155" s="71">
        <f t="shared" si="16"/>
        <v>0.264041199177244</v>
      </c>
      <c r="L155" s="72">
        <f t="shared" si="17"/>
        <v>3.26081047795295</v>
      </c>
      <c r="M155" s="72">
        <f t="shared" si="18"/>
        <v>-0.0831550971428663</v>
      </c>
      <c r="N155" s="72">
        <f t="shared" si="19"/>
        <v>4.86724978865478</v>
      </c>
      <c r="O155" s="72">
        <f t="shared" si="20"/>
        <v>2.68163505648829</v>
      </c>
    </row>
    <row r="156" s="25" customFormat="1" spans="1:15">
      <c r="A156" s="65" t="s">
        <v>206</v>
      </c>
      <c r="B156" s="65">
        <v>2012</v>
      </c>
      <c r="C156" s="66">
        <v>138.9855</v>
      </c>
      <c r="D156" s="66">
        <v>319.7749</v>
      </c>
      <c r="E156" s="67">
        <v>401.2987</v>
      </c>
      <c r="F156" s="67">
        <v>320.4566</v>
      </c>
      <c r="G156" s="67">
        <v>147.507833617</v>
      </c>
      <c r="H156" s="67">
        <v>120.5461661079</v>
      </c>
      <c r="I156" s="70">
        <f t="shared" si="14"/>
        <v>0.434635426357729</v>
      </c>
      <c r="J156" s="71">
        <f t="shared" si="15"/>
        <v>0.201451188354211</v>
      </c>
      <c r="K156" s="71">
        <f t="shared" si="16"/>
        <v>0.182781258784569</v>
      </c>
      <c r="L156" s="72">
        <f t="shared" si="17"/>
        <v>3.29829762722768</v>
      </c>
      <c r="M156" s="72">
        <f t="shared" si="18"/>
        <v>3.93398850623709</v>
      </c>
      <c r="N156" s="72">
        <f t="shared" si="19"/>
        <v>2.40501711728201</v>
      </c>
      <c r="O156" s="72">
        <f t="shared" si="20"/>
        <v>3.2124344169156</v>
      </c>
    </row>
    <row r="157" s="25" customFormat="1" spans="1:15">
      <c r="A157" s="65" t="s">
        <v>176</v>
      </c>
      <c r="B157" s="65">
        <v>2013</v>
      </c>
      <c r="C157" s="66">
        <v>219.999</v>
      </c>
      <c r="D157" s="66">
        <v>1091.3007</v>
      </c>
      <c r="E157" s="67">
        <v>1181.2724</v>
      </c>
      <c r="F157" s="67">
        <v>734.7896</v>
      </c>
      <c r="G157" s="67">
        <v>614.518</v>
      </c>
      <c r="H157" s="67">
        <v>611.348</v>
      </c>
      <c r="I157" s="70">
        <f t="shared" si="14"/>
        <v>0.201593383015332</v>
      </c>
      <c r="J157" s="71">
        <f t="shared" si="15"/>
        <v>0.377967689755555</v>
      </c>
      <c r="K157" s="71">
        <f t="shared" si="16"/>
        <v>0.00515851447801378</v>
      </c>
      <c r="L157" s="72">
        <f t="shared" si="17"/>
        <v>8.35439243321606</v>
      </c>
      <c r="M157" s="72">
        <f t="shared" si="18"/>
        <v>8.61847674148125</v>
      </c>
      <c r="N157" s="72">
        <f t="shared" si="19"/>
        <v>-2.97707548698371</v>
      </c>
      <c r="O157" s="72">
        <f t="shared" si="20"/>
        <v>4.6652645625712</v>
      </c>
    </row>
    <row r="158" s="25" customFormat="1" spans="1:15">
      <c r="A158" s="65" t="s">
        <v>177</v>
      </c>
      <c r="B158" s="65">
        <v>2013</v>
      </c>
      <c r="C158" s="66">
        <v>168.3867</v>
      </c>
      <c r="D158" s="66">
        <v>352.2795</v>
      </c>
      <c r="E158" s="67">
        <v>466.0043</v>
      </c>
      <c r="F158" s="67">
        <v>426.3457</v>
      </c>
      <c r="G158" s="67">
        <v>185.6519</v>
      </c>
      <c r="H158" s="67">
        <v>177.0559</v>
      </c>
      <c r="I158" s="70">
        <f t="shared" si="14"/>
        <v>0.477991765061549</v>
      </c>
      <c r="J158" s="71">
        <f t="shared" si="15"/>
        <v>0.0851035065556262</v>
      </c>
      <c r="K158" s="71">
        <f t="shared" si="16"/>
        <v>0.0463017076582572</v>
      </c>
      <c r="L158" s="72">
        <f t="shared" si="17"/>
        <v>2.35763578019358</v>
      </c>
      <c r="M158" s="72">
        <f t="shared" si="18"/>
        <v>0.846292215768635</v>
      </c>
      <c r="N158" s="72">
        <f t="shared" si="19"/>
        <v>-1.73040813818354</v>
      </c>
      <c r="O158" s="72">
        <f t="shared" si="20"/>
        <v>0.491173285926225</v>
      </c>
    </row>
    <row r="159" s="25" customFormat="1" spans="1:15">
      <c r="A159" s="65" t="s">
        <v>178</v>
      </c>
      <c r="B159" s="65">
        <v>2013</v>
      </c>
      <c r="C159" s="66">
        <v>335.1172</v>
      </c>
      <c r="D159" s="66">
        <v>859.5504</v>
      </c>
      <c r="E159" s="67">
        <v>891.106</v>
      </c>
      <c r="F159" s="67">
        <v>833.0996</v>
      </c>
      <c r="G159" s="67">
        <v>268.125</v>
      </c>
      <c r="H159" s="67">
        <v>213.2275</v>
      </c>
      <c r="I159" s="70">
        <f t="shared" si="14"/>
        <v>0.389874985806533</v>
      </c>
      <c r="J159" s="71">
        <f t="shared" si="15"/>
        <v>0.0650948372023081</v>
      </c>
      <c r="K159" s="71">
        <f t="shared" si="16"/>
        <v>0.204745920745921</v>
      </c>
      <c r="L159" s="72">
        <f t="shared" si="17"/>
        <v>4.26942295611154</v>
      </c>
      <c r="M159" s="72">
        <f t="shared" si="18"/>
        <v>0.315291570251678</v>
      </c>
      <c r="N159" s="72">
        <f t="shared" si="19"/>
        <v>3.07056164064194</v>
      </c>
      <c r="O159" s="72">
        <f t="shared" si="20"/>
        <v>2.55175872233505</v>
      </c>
    </row>
    <row r="160" s="25" customFormat="1" spans="1:15">
      <c r="A160" s="65" t="s">
        <v>179</v>
      </c>
      <c r="B160" s="65">
        <v>2013</v>
      </c>
      <c r="C160" s="66">
        <v>180.5368</v>
      </c>
      <c r="D160" s="66">
        <v>491.9057</v>
      </c>
      <c r="E160" s="67">
        <v>639.0356</v>
      </c>
      <c r="F160" s="67">
        <v>477.8008</v>
      </c>
      <c r="G160" s="67">
        <v>174.8732</v>
      </c>
      <c r="H160" s="67">
        <v>138.313</v>
      </c>
      <c r="I160" s="70">
        <f t="shared" si="14"/>
        <v>0.367015060000321</v>
      </c>
      <c r="J160" s="71">
        <f t="shared" si="15"/>
        <v>0.252309573989305</v>
      </c>
      <c r="K160" s="71">
        <f t="shared" si="16"/>
        <v>0.209066912482873</v>
      </c>
      <c r="L160" s="72">
        <f t="shared" si="17"/>
        <v>4.76539334186828</v>
      </c>
      <c r="M160" s="72">
        <f t="shared" si="18"/>
        <v>5.28369523212224</v>
      </c>
      <c r="N160" s="72">
        <f t="shared" si="19"/>
        <v>3.20149069345744</v>
      </c>
      <c r="O160" s="72">
        <f t="shared" si="20"/>
        <v>4.41685975581599</v>
      </c>
    </row>
    <row r="161" s="25" customFormat="1" spans="1:15">
      <c r="A161" s="65" t="s">
        <v>180</v>
      </c>
      <c r="B161" s="65">
        <v>2013</v>
      </c>
      <c r="C161" s="66">
        <v>172.6894</v>
      </c>
      <c r="D161" s="66">
        <v>323.7914</v>
      </c>
      <c r="E161" s="67">
        <v>461.4245</v>
      </c>
      <c r="F161" s="67">
        <v>411.3203</v>
      </c>
      <c r="G161" s="67">
        <v>150.4383</v>
      </c>
      <c r="H161" s="67">
        <v>128.6668</v>
      </c>
      <c r="I161" s="70">
        <f t="shared" si="14"/>
        <v>0.533335351093327</v>
      </c>
      <c r="J161" s="71">
        <f t="shared" si="15"/>
        <v>0.108585911671357</v>
      </c>
      <c r="K161" s="71">
        <f t="shared" si="16"/>
        <v>0.144720460148779</v>
      </c>
      <c r="L161" s="72">
        <f t="shared" si="17"/>
        <v>1.15689786240543</v>
      </c>
      <c r="M161" s="72">
        <f t="shared" si="18"/>
        <v>1.46948069744925</v>
      </c>
      <c r="N161" s="72">
        <f t="shared" si="19"/>
        <v>1.25174846551187</v>
      </c>
      <c r="O161" s="72">
        <f t="shared" si="20"/>
        <v>1.29270900845552</v>
      </c>
    </row>
    <row r="162" s="25" customFormat="1" spans="1:15">
      <c r="A162" s="65" t="s">
        <v>181</v>
      </c>
      <c r="B162" s="65">
        <v>2013</v>
      </c>
      <c r="C162" s="66">
        <v>557.7709</v>
      </c>
      <c r="D162" s="66">
        <v>1171.6997</v>
      </c>
      <c r="E162" s="67">
        <v>1422.2166</v>
      </c>
      <c r="F162" s="67">
        <v>1251.0861</v>
      </c>
      <c r="G162" s="67">
        <v>348.2899</v>
      </c>
      <c r="H162" s="67">
        <v>312.236</v>
      </c>
      <c r="I162" s="70">
        <f t="shared" si="14"/>
        <v>0.476035711198014</v>
      </c>
      <c r="J162" s="71">
        <f t="shared" si="15"/>
        <v>0.120326608478624</v>
      </c>
      <c r="K162" s="71">
        <f t="shared" si="16"/>
        <v>0.103516926560317</v>
      </c>
      <c r="L162" s="72">
        <f t="shared" si="17"/>
        <v>2.40007444764519</v>
      </c>
      <c r="M162" s="72">
        <f t="shared" si="18"/>
        <v>1.7810615164128</v>
      </c>
      <c r="N162" s="72">
        <f t="shared" si="19"/>
        <v>0.0032527604047389</v>
      </c>
      <c r="O162" s="72">
        <f t="shared" si="20"/>
        <v>1.39479624148758</v>
      </c>
    </row>
    <row r="163" s="25" customFormat="1" spans="1:15">
      <c r="A163" s="65" t="s">
        <v>182</v>
      </c>
      <c r="B163" s="65">
        <v>2013</v>
      </c>
      <c r="C163" s="66">
        <v>248.3614</v>
      </c>
      <c r="D163" s="66">
        <v>406.8309</v>
      </c>
      <c r="E163" s="67">
        <v>462.754</v>
      </c>
      <c r="F163" s="67">
        <v>448.1753</v>
      </c>
      <c r="G163" s="67">
        <v>127.3305</v>
      </c>
      <c r="H163" s="67">
        <v>105.5651</v>
      </c>
      <c r="I163" s="70">
        <f t="shared" si="14"/>
        <v>0.610478210971684</v>
      </c>
      <c r="J163" s="71">
        <f t="shared" si="15"/>
        <v>0.0315042117410115</v>
      </c>
      <c r="K163" s="71">
        <f t="shared" si="16"/>
        <v>0.170936264288603</v>
      </c>
      <c r="L163" s="72">
        <f t="shared" si="17"/>
        <v>-0.516798469620719</v>
      </c>
      <c r="M163" s="72">
        <f t="shared" si="18"/>
        <v>-0.576154206991325</v>
      </c>
      <c r="N163" s="72">
        <f t="shared" si="19"/>
        <v>2.04610555151835</v>
      </c>
      <c r="O163" s="72">
        <f t="shared" si="20"/>
        <v>0.317717624968769</v>
      </c>
    </row>
    <row r="164" s="25" customFormat="1" spans="1:15">
      <c r="A164" s="65" t="s">
        <v>183</v>
      </c>
      <c r="B164" s="65">
        <v>2013</v>
      </c>
      <c r="C164" s="66">
        <v>422.2051</v>
      </c>
      <c r="D164" s="66">
        <v>639.859</v>
      </c>
      <c r="E164" s="67">
        <v>845.5544</v>
      </c>
      <c r="F164" s="67">
        <v>885.9886</v>
      </c>
      <c r="G164" s="67">
        <v>212.018</v>
      </c>
      <c r="H164" s="67">
        <v>190.5753</v>
      </c>
      <c r="I164" s="70">
        <f t="shared" si="14"/>
        <v>0.659840839935048</v>
      </c>
      <c r="J164" s="71">
        <f t="shared" si="15"/>
        <v>-0.0478197499770565</v>
      </c>
      <c r="K164" s="71">
        <f t="shared" si="16"/>
        <v>0.101136224282844</v>
      </c>
      <c r="L164" s="72">
        <f t="shared" si="17"/>
        <v>-1.58777316728461</v>
      </c>
      <c r="M164" s="72">
        <f t="shared" si="18"/>
        <v>-2.6812954401974</v>
      </c>
      <c r="N164" s="72">
        <f t="shared" si="19"/>
        <v>-0.0688841732439729</v>
      </c>
      <c r="O164" s="72">
        <f t="shared" si="20"/>
        <v>-1.44598426024199</v>
      </c>
    </row>
    <row r="165" s="25" customFormat="1" spans="1:15">
      <c r="A165" s="65" t="s">
        <v>184</v>
      </c>
      <c r="B165" s="65">
        <v>2013</v>
      </c>
      <c r="C165" s="66">
        <v>437.4517</v>
      </c>
      <c r="D165" s="66">
        <v>992.4306</v>
      </c>
      <c r="E165" s="67">
        <v>1563.4937</v>
      </c>
      <c r="F165" s="67">
        <v>1307.9996</v>
      </c>
      <c r="G165" s="67">
        <v>624.8431</v>
      </c>
      <c r="H165" s="67">
        <v>414.8886</v>
      </c>
      <c r="I165" s="70">
        <f t="shared" si="14"/>
        <v>0.440788202217868</v>
      </c>
      <c r="J165" s="71">
        <f t="shared" si="15"/>
        <v>0.163412299007025</v>
      </c>
      <c r="K165" s="71">
        <f t="shared" si="16"/>
        <v>0.336011552340099</v>
      </c>
      <c r="L165" s="72">
        <f t="shared" si="17"/>
        <v>3.16480661580896</v>
      </c>
      <c r="M165" s="72">
        <f t="shared" si="18"/>
        <v>2.92449235027436</v>
      </c>
      <c r="N165" s="72">
        <f t="shared" si="19"/>
        <v>7.04800151049327</v>
      </c>
      <c r="O165" s="72">
        <f t="shared" si="20"/>
        <v>4.37910015885886</v>
      </c>
    </row>
    <row r="166" s="25" customFormat="1" spans="1:15">
      <c r="A166" s="65" t="s">
        <v>185</v>
      </c>
      <c r="B166" s="65">
        <v>2013</v>
      </c>
      <c r="C166" s="66">
        <v>594.2968</v>
      </c>
      <c r="D166" s="66">
        <v>1987.815</v>
      </c>
      <c r="E166" s="67">
        <v>1742.6659</v>
      </c>
      <c r="F166" s="67">
        <v>1372.3909</v>
      </c>
      <c r="G166" s="67">
        <v>675.0029</v>
      </c>
      <c r="H166" s="67">
        <v>550.4009</v>
      </c>
      <c r="I166" s="70">
        <f t="shared" si="14"/>
        <v>0.298969873957084</v>
      </c>
      <c r="J166" s="71">
        <f t="shared" si="15"/>
        <v>0.212476183759606</v>
      </c>
      <c r="K166" s="71">
        <f t="shared" si="16"/>
        <v>0.184594762481761</v>
      </c>
      <c r="L166" s="72">
        <f t="shared" si="17"/>
        <v>6.24170597108876</v>
      </c>
      <c r="M166" s="72">
        <f t="shared" si="18"/>
        <v>4.22657566301949</v>
      </c>
      <c r="N166" s="72">
        <f t="shared" si="19"/>
        <v>2.45996753973254</v>
      </c>
      <c r="O166" s="72">
        <f t="shared" si="20"/>
        <v>4.30941639128027</v>
      </c>
    </row>
    <row r="167" s="25" customFormat="1" spans="1:15">
      <c r="A167" s="65" t="s">
        <v>186</v>
      </c>
      <c r="B167" s="65">
        <v>2013</v>
      </c>
      <c r="C167" s="66">
        <v>398.8675</v>
      </c>
      <c r="D167" s="66">
        <v>1976.5306</v>
      </c>
      <c r="E167" s="67">
        <v>1277.9927</v>
      </c>
      <c r="F167" s="67">
        <v>944.8966</v>
      </c>
      <c r="G167" s="67">
        <v>628.8164</v>
      </c>
      <c r="H167" s="67">
        <v>508.3535</v>
      </c>
      <c r="I167" s="70">
        <f t="shared" si="14"/>
        <v>0.201801833981219</v>
      </c>
      <c r="J167" s="71">
        <f t="shared" si="15"/>
        <v>0.260640064688945</v>
      </c>
      <c r="K167" s="71">
        <f t="shared" si="16"/>
        <v>0.19157086233756</v>
      </c>
      <c r="L167" s="72">
        <f t="shared" si="17"/>
        <v>8.34986986797071</v>
      </c>
      <c r="M167" s="72">
        <f t="shared" si="18"/>
        <v>5.50477419848781</v>
      </c>
      <c r="N167" s="72">
        <f t="shared" si="19"/>
        <v>2.67134821390856</v>
      </c>
      <c r="O167" s="72">
        <f t="shared" si="20"/>
        <v>5.50866409345569</v>
      </c>
    </row>
    <row r="168" s="25" customFormat="1" spans="1:15">
      <c r="A168" s="65" t="s">
        <v>187</v>
      </c>
      <c r="B168" s="65">
        <v>2013</v>
      </c>
      <c r="C168" s="66">
        <v>219.1238</v>
      </c>
      <c r="D168" s="66">
        <v>592.2049</v>
      </c>
      <c r="E168" s="67">
        <v>605.2049</v>
      </c>
      <c r="F168" s="67">
        <v>449.0755</v>
      </c>
      <c r="G168" s="67">
        <v>191.7204</v>
      </c>
      <c r="H168" s="67">
        <v>152.2586</v>
      </c>
      <c r="I168" s="70">
        <f t="shared" si="14"/>
        <v>0.370013486886042</v>
      </c>
      <c r="J168" s="71">
        <f t="shared" si="15"/>
        <v>0.257977752658645</v>
      </c>
      <c r="K168" s="71">
        <f t="shared" si="16"/>
        <v>0.205829948195393</v>
      </c>
      <c r="L168" s="72">
        <f t="shared" si="17"/>
        <v>4.70033928387259</v>
      </c>
      <c r="M168" s="72">
        <f t="shared" si="18"/>
        <v>5.43412035431188</v>
      </c>
      <c r="N168" s="72">
        <f t="shared" si="19"/>
        <v>3.10340842578425</v>
      </c>
      <c r="O168" s="72">
        <f t="shared" si="20"/>
        <v>4.41262268798957</v>
      </c>
    </row>
    <row r="169" s="25" customFormat="1" spans="1:15">
      <c r="A169" s="65" t="s">
        <v>188</v>
      </c>
      <c r="B169" s="65">
        <v>2013</v>
      </c>
      <c r="C169" s="66">
        <v>133.1763</v>
      </c>
      <c r="D169" s="66">
        <v>679.6442</v>
      </c>
      <c r="E169" s="67">
        <v>412.3143</v>
      </c>
      <c r="F169" s="67">
        <v>338.6614</v>
      </c>
      <c r="G169" s="67">
        <v>206.1571</v>
      </c>
      <c r="H169" s="67">
        <v>147.6499</v>
      </c>
      <c r="I169" s="70">
        <f t="shared" si="14"/>
        <v>0.195950027970518</v>
      </c>
      <c r="J169" s="71">
        <f t="shared" si="15"/>
        <v>0.178632902133154</v>
      </c>
      <c r="K169" s="71">
        <f t="shared" si="16"/>
        <v>0.283799102723117</v>
      </c>
      <c r="L169" s="72">
        <f t="shared" si="17"/>
        <v>8.47683101863695</v>
      </c>
      <c r="M169" s="72">
        <f t="shared" si="18"/>
        <v>3.32842476289089</v>
      </c>
      <c r="N169" s="72">
        <f t="shared" si="19"/>
        <v>5.46592799827929</v>
      </c>
      <c r="O169" s="72">
        <f t="shared" si="20"/>
        <v>5.75706125993571</v>
      </c>
    </row>
    <row r="170" s="25" customFormat="1" spans="1:15">
      <c r="A170" s="65" t="s">
        <v>189</v>
      </c>
      <c r="B170" s="65">
        <v>2013</v>
      </c>
      <c r="C170" s="66">
        <v>207.0464</v>
      </c>
      <c r="D170" s="66">
        <v>547.1373</v>
      </c>
      <c r="E170" s="67">
        <v>404.9885</v>
      </c>
      <c r="F170" s="67">
        <v>352.2115</v>
      </c>
      <c r="G170" s="67">
        <v>125.3786</v>
      </c>
      <c r="H170" s="67">
        <v>95.4313</v>
      </c>
      <c r="I170" s="70">
        <f t="shared" si="14"/>
        <v>0.378417629359212</v>
      </c>
      <c r="J170" s="71">
        <f t="shared" si="15"/>
        <v>0.130317280614141</v>
      </c>
      <c r="K170" s="71">
        <f t="shared" si="16"/>
        <v>0.238854956108937</v>
      </c>
      <c r="L170" s="72">
        <f t="shared" si="17"/>
        <v>4.51800248104535</v>
      </c>
      <c r="M170" s="72">
        <f t="shared" si="18"/>
        <v>2.04619925543131</v>
      </c>
      <c r="N170" s="72">
        <f t="shared" si="19"/>
        <v>4.10408911868325</v>
      </c>
      <c r="O170" s="72">
        <f t="shared" si="20"/>
        <v>3.55609695171997</v>
      </c>
    </row>
    <row r="171" s="25" customFormat="1" spans="1:15">
      <c r="A171" s="65" t="s">
        <v>190</v>
      </c>
      <c r="B171" s="65">
        <v>2013</v>
      </c>
      <c r="C171" s="66">
        <v>459.1639</v>
      </c>
      <c r="D171" s="66">
        <v>1800.3997</v>
      </c>
      <c r="E171" s="67">
        <v>1488.9616</v>
      </c>
      <c r="F171" s="67">
        <v>1270.5389</v>
      </c>
      <c r="G171" s="67">
        <v>500.3068</v>
      </c>
      <c r="H171" s="67">
        <v>412.7799</v>
      </c>
      <c r="I171" s="70">
        <f t="shared" si="14"/>
        <v>0.255034423744905</v>
      </c>
      <c r="J171" s="71">
        <f t="shared" si="15"/>
        <v>0.146694649479208</v>
      </c>
      <c r="K171" s="71">
        <f t="shared" si="16"/>
        <v>0.174946452856527</v>
      </c>
      <c r="L171" s="72">
        <f t="shared" si="17"/>
        <v>7.1949322577729</v>
      </c>
      <c r="M171" s="72">
        <f t="shared" si="18"/>
        <v>2.48083052878871</v>
      </c>
      <c r="N171" s="72">
        <f t="shared" si="19"/>
        <v>2.16761705229713</v>
      </c>
      <c r="O171" s="72">
        <f t="shared" si="20"/>
        <v>3.94779327961958</v>
      </c>
    </row>
    <row r="172" s="25" customFormat="1" spans="1:15">
      <c r="A172" s="65" t="s">
        <v>191</v>
      </c>
      <c r="B172" s="65">
        <v>2013</v>
      </c>
      <c r="C172" s="66">
        <v>325.615</v>
      </c>
      <c r="D172" s="66">
        <v>1024.3742</v>
      </c>
      <c r="E172" s="67">
        <v>833.8257</v>
      </c>
      <c r="F172" s="67">
        <v>711.5014</v>
      </c>
      <c r="G172" s="67">
        <v>246.9749</v>
      </c>
      <c r="H172" s="67">
        <v>193.6451</v>
      </c>
      <c r="I172" s="70">
        <f t="shared" si="14"/>
        <v>0.317867240311207</v>
      </c>
      <c r="J172" s="71">
        <f t="shared" si="15"/>
        <v>0.146702482305355</v>
      </c>
      <c r="K172" s="71">
        <f t="shared" si="16"/>
        <v>0.215932064351479</v>
      </c>
      <c r="L172" s="72">
        <f t="shared" si="17"/>
        <v>5.83170752402932</v>
      </c>
      <c r="M172" s="72">
        <f t="shared" si="18"/>
        <v>2.48103840047007</v>
      </c>
      <c r="N172" s="72">
        <f t="shared" si="19"/>
        <v>3.40950956651016</v>
      </c>
      <c r="O172" s="72">
        <f t="shared" si="20"/>
        <v>3.90741849700318</v>
      </c>
    </row>
    <row r="173" s="25" customFormat="1" spans="1:15">
      <c r="A173" s="65" t="s">
        <v>192</v>
      </c>
      <c r="B173" s="65">
        <v>2013</v>
      </c>
      <c r="C173" s="66">
        <v>395.9263</v>
      </c>
      <c r="D173" s="66">
        <v>823.4516</v>
      </c>
      <c r="E173" s="67">
        <v>860.4901</v>
      </c>
      <c r="F173" s="67">
        <v>798.0203</v>
      </c>
      <c r="G173" s="67">
        <v>232.3373</v>
      </c>
      <c r="H173" s="67">
        <v>209.8483</v>
      </c>
      <c r="I173" s="70">
        <f t="shared" si="14"/>
        <v>0.480813079967299</v>
      </c>
      <c r="J173" s="71">
        <f t="shared" si="15"/>
        <v>0.0725979299471313</v>
      </c>
      <c r="K173" s="71">
        <f t="shared" si="16"/>
        <v>0.0967946171363789</v>
      </c>
      <c r="L173" s="72">
        <f t="shared" si="17"/>
        <v>2.29642435483691</v>
      </c>
      <c r="M173" s="72">
        <f t="shared" si="18"/>
        <v>0.5144126122621</v>
      </c>
      <c r="N173" s="72">
        <f t="shared" si="19"/>
        <v>-0.200437887295864</v>
      </c>
      <c r="O173" s="72">
        <f t="shared" si="20"/>
        <v>0.87013302660105</v>
      </c>
    </row>
    <row r="174" s="25" customFormat="1" spans="1:15">
      <c r="A174" s="65" t="s">
        <v>193</v>
      </c>
      <c r="B174" s="65">
        <v>2013</v>
      </c>
      <c r="C174" s="66">
        <v>329.5143</v>
      </c>
      <c r="D174" s="66">
        <v>762.2179</v>
      </c>
      <c r="E174" s="67">
        <v>733.698</v>
      </c>
      <c r="F174" s="67">
        <v>622.1449</v>
      </c>
      <c r="G174" s="67">
        <v>216.2875</v>
      </c>
      <c r="H174" s="67">
        <v>189.4728</v>
      </c>
      <c r="I174" s="70">
        <f t="shared" si="14"/>
        <v>0.432309842106831</v>
      </c>
      <c r="J174" s="71">
        <f t="shared" si="15"/>
        <v>0.152042257168481</v>
      </c>
      <c r="K174" s="71">
        <f t="shared" si="16"/>
        <v>0.123977113795296</v>
      </c>
      <c r="L174" s="72">
        <f t="shared" si="17"/>
        <v>3.3487536491678</v>
      </c>
      <c r="M174" s="72">
        <f t="shared" si="18"/>
        <v>2.6227481688293</v>
      </c>
      <c r="N174" s="72">
        <f t="shared" si="19"/>
        <v>0.62321065391201</v>
      </c>
      <c r="O174" s="72">
        <f t="shared" si="20"/>
        <v>2.19823749063637</v>
      </c>
    </row>
    <row r="175" s="25" customFormat="1" spans="1:15">
      <c r="A175" s="65" t="s">
        <v>194</v>
      </c>
      <c r="B175" s="65">
        <v>2013</v>
      </c>
      <c r="C175" s="66">
        <v>421.3018</v>
      </c>
      <c r="D175" s="66">
        <v>3761.7354</v>
      </c>
      <c r="E175" s="67">
        <v>1842.5447</v>
      </c>
      <c r="F175" s="67">
        <v>1050.0237</v>
      </c>
      <c r="G175" s="67">
        <v>908.3753</v>
      </c>
      <c r="H175" s="67">
        <v>685.1791</v>
      </c>
      <c r="I175" s="70">
        <f t="shared" si="14"/>
        <v>0.111996659839499</v>
      </c>
      <c r="J175" s="71">
        <f t="shared" si="15"/>
        <v>0.430123079239272</v>
      </c>
      <c r="K175" s="71">
        <f t="shared" si="16"/>
        <v>0.245709234938467</v>
      </c>
      <c r="L175" s="72">
        <f t="shared" si="17"/>
        <v>10.2982885653716</v>
      </c>
      <c r="M175" s="72">
        <f t="shared" si="18"/>
        <v>10.0026040412034</v>
      </c>
      <c r="N175" s="72">
        <f t="shared" si="19"/>
        <v>4.31177853109496</v>
      </c>
      <c r="O175" s="72">
        <f t="shared" si="20"/>
        <v>8.20422371255666</v>
      </c>
    </row>
    <row r="176" s="25" customFormat="1" spans="1:15">
      <c r="A176" s="65" t="s">
        <v>195</v>
      </c>
      <c r="B176" s="65">
        <v>2013</v>
      </c>
      <c r="C176" s="66">
        <v>172.5965</v>
      </c>
      <c r="D176" s="66">
        <v>365.7722</v>
      </c>
      <c r="E176" s="67">
        <v>367.7512</v>
      </c>
      <c r="F176" s="67">
        <v>364.1644</v>
      </c>
      <c r="G176" s="67">
        <v>125.743</v>
      </c>
      <c r="H176" s="67">
        <v>107.3374</v>
      </c>
      <c r="I176" s="70">
        <f t="shared" si="14"/>
        <v>0.471868829834525</v>
      </c>
      <c r="J176" s="71">
        <f t="shared" si="15"/>
        <v>0.00975333323181538</v>
      </c>
      <c r="K176" s="71">
        <f t="shared" si="16"/>
        <v>0.146374748494946</v>
      </c>
      <c r="L176" s="72">
        <f t="shared" si="17"/>
        <v>2.49047936736241</v>
      </c>
      <c r="M176" s="72">
        <f t="shared" si="18"/>
        <v>-1.15339052016118</v>
      </c>
      <c r="N176" s="72">
        <f t="shared" si="19"/>
        <v>1.30187455216811</v>
      </c>
      <c r="O176" s="72">
        <f t="shared" si="20"/>
        <v>0.879654466456448</v>
      </c>
    </row>
    <row r="177" s="25" customFormat="1" spans="1:15">
      <c r="A177" s="65" t="s">
        <v>196</v>
      </c>
      <c r="B177" s="65">
        <v>2013</v>
      </c>
      <c r="C177" s="66">
        <v>57.0674</v>
      </c>
      <c r="D177" s="66">
        <v>174.4307</v>
      </c>
      <c r="E177" s="67">
        <v>127.308</v>
      </c>
      <c r="F177" s="67">
        <v>119.9515</v>
      </c>
      <c r="G177" s="67">
        <v>46.6286</v>
      </c>
      <c r="H177" s="67">
        <v>38.5974</v>
      </c>
      <c r="I177" s="70">
        <f t="shared" si="14"/>
        <v>0.327163738951916</v>
      </c>
      <c r="J177" s="71">
        <f t="shared" si="15"/>
        <v>0.057785056712854</v>
      </c>
      <c r="K177" s="71">
        <f t="shared" si="16"/>
        <v>0.17223763956027</v>
      </c>
      <c r="L177" s="72">
        <f t="shared" si="17"/>
        <v>5.63001010575657</v>
      </c>
      <c r="M177" s="72">
        <f t="shared" si="18"/>
        <v>0.121300751074902</v>
      </c>
      <c r="N177" s="72">
        <f t="shared" si="19"/>
        <v>2.08553812673475</v>
      </c>
      <c r="O177" s="72">
        <f t="shared" si="20"/>
        <v>2.61228299452207</v>
      </c>
    </row>
    <row r="178" s="25" customFormat="1" spans="1:15">
      <c r="A178" s="65" t="s">
        <v>197</v>
      </c>
      <c r="B178" s="65">
        <v>2013</v>
      </c>
      <c r="C178" s="66">
        <v>275.3649</v>
      </c>
      <c r="D178" s="66">
        <v>497.7591</v>
      </c>
      <c r="E178" s="67">
        <v>607.244</v>
      </c>
      <c r="F178" s="67">
        <v>508.0227</v>
      </c>
      <c r="G178" s="67">
        <v>238.3444</v>
      </c>
      <c r="H178" s="67">
        <v>207.9933</v>
      </c>
      <c r="I178" s="70">
        <f t="shared" si="14"/>
        <v>0.553209172870973</v>
      </c>
      <c r="J178" s="71">
        <f t="shared" si="15"/>
        <v>0.163396097779476</v>
      </c>
      <c r="K178" s="71">
        <f t="shared" si="16"/>
        <v>0.127341359813782</v>
      </c>
      <c r="L178" s="72">
        <f t="shared" si="17"/>
        <v>0.725714177161745</v>
      </c>
      <c r="M178" s="72">
        <f t="shared" si="18"/>
        <v>2.92406239353237</v>
      </c>
      <c r="N178" s="72">
        <f t="shared" si="19"/>
        <v>0.725149646498324</v>
      </c>
      <c r="O178" s="72">
        <f t="shared" si="20"/>
        <v>1.45830873906415</v>
      </c>
    </row>
    <row r="179" s="25" customFormat="1" spans="1:15">
      <c r="A179" s="65" t="s">
        <v>198</v>
      </c>
      <c r="B179" s="65">
        <v>2013</v>
      </c>
      <c r="C179" s="66">
        <v>596.1896</v>
      </c>
      <c r="D179" s="66">
        <v>1124.069</v>
      </c>
      <c r="E179" s="67">
        <v>1392.9069</v>
      </c>
      <c r="F179" s="67">
        <v>1107.5562</v>
      </c>
      <c r="G179" s="67">
        <v>404.2003</v>
      </c>
      <c r="H179" s="67">
        <v>344.0194</v>
      </c>
      <c r="I179" s="70">
        <f t="shared" si="14"/>
        <v>0.530385234358389</v>
      </c>
      <c r="J179" s="71">
        <f t="shared" si="15"/>
        <v>0.204859851006553</v>
      </c>
      <c r="K179" s="71">
        <f t="shared" si="16"/>
        <v>0.148888805871742</v>
      </c>
      <c r="L179" s="72">
        <f t="shared" si="17"/>
        <v>1.22090378033615</v>
      </c>
      <c r="M179" s="72">
        <f t="shared" si="18"/>
        <v>4.02444939780274</v>
      </c>
      <c r="N179" s="72">
        <f t="shared" si="19"/>
        <v>1.37805223801111</v>
      </c>
      <c r="O179" s="72">
        <f t="shared" si="20"/>
        <v>2.20780180538333</v>
      </c>
    </row>
    <row r="180" s="25" customFormat="1" spans="1:15">
      <c r="A180" s="65" t="s">
        <v>199</v>
      </c>
      <c r="B180" s="65">
        <v>2013</v>
      </c>
      <c r="C180" s="66">
        <v>82.613</v>
      </c>
      <c r="D180" s="66">
        <v>254.6816</v>
      </c>
      <c r="E180" s="67">
        <v>240.2063</v>
      </c>
      <c r="F180" s="67">
        <v>178.4537</v>
      </c>
      <c r="G180" s="67">
        <v>84.3211</v>
      </c>
      <c r="H180" s="67">
        <v>80.0932</v>
      </c>
      <c r="I180" s="70">
        <f t="shared" si="14"/>
        <v>0.324377575765191</v>
      </c>
      <c r="J180" s="71">
        <f t="shared" si="15"/>
        <v>0.257081517012668</v>
      </c>
      <c r="K180" s="71">
        <f t="shared" si="16"/>
        <v>0.0501404749226469</v>
      </c>
      <c r="L180" s="72">
        <f t="shared" si="17"/>
        <v>5.69045887720997</v>
      </c>
      <c r="M180" s="72">
        <f t="shared" si="18"/>
        <v>5.41033557891549</v>
      </c>
      <c r="N180" s="72">
        <f t="shared" si="19"/>
        <v>-1.61409082204349</v>
      </c>
      <c r="O180" s="72">
        <f t="shared" si="20"/>
        <v>3.16223454469399</v>
      </c>
    </row>
    <row r="181" s="25" customFormat="1" spans="1:15">
      <c r="A181" s="65" t="s">
        <v>200</v>
      </c>
      <c r="B181" s="65">
        <v>2013</v>
      </c>
      <c r="C181" s="66">
        <v>115.6956</v>
      </c>
      <c r="D181" s="66">
        <v>268.6236</v>
      </c>
      <c r="E181" s="67">
        <v>333.8163</v>
      </c>
      <c r="F181" s="67">
        <v>253.7697</v>
      </c>
      <c r="G181" s="67">
        <v>166.1914</v>
      </c>
      <c r="H181" s="67">
        <v>145.7025</v>
      </c>
      <c r="I181" s="70">
        <f t="shared" si="14"/>
        <v>0.430697824018441</v>
      </c>
      <c r="J181" s="71">
        <f t="shared" si="15"/>
        <v>0.23979236484258</v>
      </c>
      <c r="K181" s="71">
        <f t="shared" si="16"/>
        <v>0.123284959390197</v>
      </c>
      <c r="L181" s="72">
        <f t="shared" si="17"/>
        <v>3.3837280948385</v>
      </c>
      <c r="M181" s="72">
        <f t="shared" si="18"/>
        <v>4.95150691816623</v>
      </c>
      <c r="N181" s="72">
        <f t="shared" si="19"/>
        <v>0.602237894374745</v>
      </c>
      <c r="O181" s="72">
        <f t="shared" si="20"/>
        <v>2.97915763579316</v>
      </c>
    </row>
    <row r="182" s="25" customFormat="1" spans="1:15">
      <c r="A182" s="65" t="s">
        <v>201</v>
      </c>
      <c r="B182" s="65">
        <v>2013</v>
      </c>
      <c r="C182" s="66">
        <v>3.5291</v>
      </c>
      <c r="D182" s="66">
        <v>10.4847</v>
      </c>
      <c r="E182" s="67">
        <v>20.9679</v>
      </c>
      <c r="F182" s="67">
        <v>13.4977</v>
      </c>
      <c r="G182" s="67">
        <v>14.924</v>
      </c>
      <c r="H182" s="67">
        <v>11.9468</v>
      </c>
      <c r="I182" s="70">
        <f t="shared" si="14"/>
        <v>0.336595229238796</v>
      </c>
      <c r="J182" s="71">
        <f t="shared" si="15"/>
        <v>0.356268391207512</v>
      </c>
      <c r="K182" s="71">
        <f t="shared" si="16"/>
        <v>0.19949075314929</v>
      </c>
      <c r="L182" s="72">
        <f t="shared" si="17"/>
        <v>5.42538390025185</v>
      </c>
      <c r="M182" s="72">
        <f t="shared" si="18"/>
        <v>8.04260928458986</v>
      </c>
      <c r="N182" s="72">
        <f t="shared" si="19"/>
        <v>2.91132641000509</v>
      </c>
      <c r="O182" s="72">
        <f t="shared" si="20"/>
        <v>5.45977319828227</v>
      </c>
    </row>
    <row r="183" s="25" customFormat="1" spans="1:15">
      <c r="A183" s="65" t="s">
        <v>202</v>
      </c>
      <c r="B183" s="65">
        <v>2013</v>
      </c>
      <c r="C183" s="66">
        <v>191.9454</v>
      </c>
      <c r="D183" s="66">
        <v>493.0387</v>
      </c>
      <c r="E183" s="67">
        <v>536.1548</v>
      </c>
      <c r="F183" s="67">
        <v>464.9789</v>
      </c>
      <c r="G183" s="67">
        <v>161.9009</v>
      </c>
      <c r="H183" s="67">
        <v>123.1651</v>
      </c>
      <c r="I183" s="70">
        <f t="shared" si="14"/>
        <v>0.389311021629742</v>
      </c>
      <c r="J183" s="71">
        <f t="shared" si="15"/>
        <v>0.132752518489063</v>
      </c>
      <c r="K183" s="71">
        <f t="shared" si="16"/>
        <v>0.239256236376697</v>
      </c>
      <c r="L183" s="72">
        <f t="shared" si="17"/>
        <v>4.28165875830474</v>
      </c>
      <c r="M183" s="72">
        <f t="shared" si="18"/>
        <v>2.11082688562186</v>
      </c>
      <c r="N183" s="72">
        <f t="shared" si="19"/>
        <v>4.11624818969513</v>
      </c>
      <c r="O183" s="72">
        <f t="shared" si="20"/>
        <v>3.50291127787391</v>
      </c>
    </row>
    <row r="184" s="25" customFormat="1" spans="1:15">
      <c r="A184" s="65" t="s">
        <v>203</v>
      </c>
      <c r="B184" s="65">
        <v>2013</v>
      </c>
      <c r="C184" s="66">
        <v>99.8524</v>
      </c>
      <c r="D184" s="66">
        <v>188.5457</v>
      </c>
      <c r="E184" s="67">
        <v>257.9881</v>
      </c>
      <c r="F184" s="67">
        <v>224.7052</v>
      </c>
      <c r="G184" s="67">
        <v>90.0704</v>
      </c>
      <c r="H184" s="67">
        <v>85.2876</v>
      </c>
      <c r="I184" s="70">
        <f t="shared" si="14"/>
        <v>0.529592560318268</v>
      </c>
      <c r="J184" s="71">
        <f t="shared" si="15"/>
        <v>0.129009438807449</v>
      </c>
      <c r="K184" s="71">
        <f t="shared" si="16"/>
        <v>0.0531006856858636</v>
      </c>
      <c r="L184" s="72">
        <f t="shared" si="17"/>
        <v>1.23810168608576</v>
      </c>
      <c r="M184" s="72">
        <f t="shared" si="18"/>
        <v>2.01149105813321</v>
      </c>
      <c r="N184" s="72">
        <f t="shared" si="19"/>
        <v>-1.52439437850538</v>
      </c>
      <c r="O184" s="72">
        <f t="shared" si="20"/>
        <v>0.575066121904529</v>
      </c>
    </row>
    <row r="185" s="25" customFormat="1" spans="1:15">
      <c r="A185" s="65" t="s">
        <v>204</v>
      </c>
      <c r="B185" s="65">
        <v>2013</v>
      </c>
      <c r="C185" s="66">
        <v>27.5527</v>
      </c>
      <c r="D185" s="66">
        <v>62.7526</v>
      </c>
      <c r="E185" s="67">
        <v>80.6603</v>
      </c>
      <c r="F185" s="67">
        <v>77.4193</v>
      </c>
      <c r="G185" s="67">
        <v>40.3299</v>
      </c>
      <c r="H185" s="67">
        <v>37.4657</v>
      </c>
      <c r="I185" s="70">
        <f t="shared" si="14"/>
        <v>0.439068660103326</v>
      </c>
      <c r="J185" s="71">
        <f t="shared" si="15"/>
        <v>0.0401808572494771</v>
      </c>
      <c r="K185" s="71">
        <f t="shared" si="16"/>
        <v>0.071019268582367</v>
      </c>
      <c r="L185" s="72">
        <f t="shared" si="17"/>
        <v>3.20211390950291</v>
      </c>
      <c r="M185" s="72">
        <f t="shared" si="18"/>
        <v>-0.345888801303413</v>
      </c>
      <c r="N185" s="72">
        <f t="shared" si="19"/>
        <v>-0.98144886292574</v>
      </c>
      <c r="O185" s="72">
        <f t="shared" si="20"/>
        <v>0.624925415091252</v>
      </c>
    </row>
    <row r="186" s="25" customFormat="1" spans="1:15">
      <c r="A186" s="65" t="s">
        <v>205</v>
      </c>
      <c r="B186" s="65">
        <v>2013</v>
      </c>
      <c r="C186" s="66">
        <v>41.9377</v>
      </c>
      <c r="D186" s="66">
        <v>101.8321</v>
      </c>
      <c r="E186" s="67">
        <v>107.5675</v>
      </c>
      <c r="F186" s="67">
        <v>99.7637</v>
      </c>
      <c r="G186" s="67">
        <v>53.6045</v>
      </c>
      <c r="H186" s="67">
        <v>43.5489</v>
      </c>
      <c r="I186" s="70">
        <f t="shared" si="14"/>
        <v>0.411831829059795</v>
      </c>
      <c r="J186" s="71">
        <f t="shared" si="15"/>
        <v>0.0725479350175471</v>
      </c>
      <c r="K186" s="71">
        <f t="shared" si="16"/>
        <v>0.187588728558237</v>
      </c>
      <c r="L186" s="72">
        <f t="shared" si="17"/>
        <v>3.79304590613172</v>
      </c>
      <c r="M186" s="72">
        <f t="shared" si="18"/>
        <v>0.513085820389388</v>
      </c>
      <c r="N186" s="72">
        <f t="shared" si="19"/>
        <v>2.55068679272309</v>
      </c>
      <c r="O186" s="72">
        <f t="shared" si="20"/>
        <v>2.2856061730814</v>
      </c>
    </row>
    <row r="187" s="25" customFormat="1" spans="1:15">
      <c r="A187" s="65" t="s">
        <v>206</v>
      </c>
      <c r="B187" s="65">
        <v>2013</v>
      </c>
      <c r="C187" s="66">
        <v>143.7979</v>
      </c>
      <c r="D187" s="66">
        <v>332.5389</v>
      </c>
      <c r="E187" s="67">
        <v>464.7953</v>
      </c>
      <c r="F187" s="67">
        <v>366.9853</v>
      </c>
      <c r="G187" s="67">
        <v>184.5582</v>
      </c>
      <c r="H187" s="67">
        <v>138.98</v>
      </c>
      <c r="I187" s="70">
        <f t="shared" si="14"/>
        <v>0.432424296826627</v>
      </c>
      <c r="J187" s="71">
        <f t="shared" si="15"/>
        <v>0.210436723435026</v>
      </c>
      <c r="K187" s="71">
        <f t="shared" si="16"/>
        <v>0.246958412034794</v>
      </c>
      <c r="L187" s="72">
        <f t="shared" si="17"/>
        <v>3.34627043238004</v>
      </c>
      <c r="M187" s="72">
        <f t="shared" si="18"/>
        <v>4.1724513867003</v>
      </c>
      <c r="N187" s="72">
        <f t="shared" si="19"/>
        <v>4.3496294653197</v>
      </c>
      <c r="O187" s="72">
        <f t="shared" si="20"/>
        <v>3.95611709480001</v>
      </c>
    </row>
    <row r="188" s="25" customFormat="1" spans="1:15">
      <c r="A188" s="65" t="s">
        <v>176</v>
      </c>
      <c r="B188" s="65">
        <v>2014</v>
      </c>
      <c r="C188" s="66">
        <v>228.8641</v>
      </c>
      <c r="D188" s="66">
        <v>1163.7411</v>
      </c>
      <c r="E188" s="67">
        <v>1331.2646</v>
      </c>
      <c r="F188" s="67">
        <v>841.7075</v>
      </c>
      <c r="G188" s="67">
        <v>703.0546</v>
      </c>
      <c r="H188" s="67">
        <v>662.4917</v>
      </c>
      <c r="I188" s="70">
        <f t="shared" si="14"/>
        <v>0.196662384786444</v>
      </c>
      <c r="J188" s="71">
        <f t="shared" si="15"/>
        <v>0.367738389498226</v>
      </c>
      <c r="K188" s="71">
        <f t="shared" si="16"/>
        <v>0.0576952344810773</v>
      </c>
      <c r="L188" s="72">
        <f t="shared" si="17"/>
        <v>8.46137568042689</v>
      </c>
      <c r="M188" s="72">
        <f t="shared" si="18"/>
        <v>8.34700616320774</v>
      </c>
      <c r="N188" s="72">
        <f t="shared" si="19"/>
        <v>-1.38517635669631</v>
      </c>
      <c r="O188" s="72">
        <f t="shared" si="20"/>
        <v>5.14106849564611</v>
      </c>
    </row>
    <row r="189" s="25" customFormat="1" spans="1:15">
      <c r="A189" s="65" t="s">
        <v>177</v>
      </c>
      <c r="B189" s="65">
        <v>2014</v>
      </c>
      <c r="C189" s="66">
        <v>175.2564</v>
      </c>
      <c r="D189" s="66">
        <v>370.1761</v>
      </c>
      <c r="E189" s="67">
        <v>534.4425</v>
      </c>
      <c r="F189" s="67">
        <v>491.6553</v>
      </c>
      <c r="G189" s="67">
        <v>237.5312</v>
      </c>
      <c r="H189" s="67">
        <v>208.4863</v>
      </c>
      <c r="I189" s="70">
        <f t="shared" si="14"/>
        <v>0.473440613805159</v>
      </c>
      <c r="J189" s="71">
        <f t="shared" si="15"/>
        <v>0.0800595012559817</v>
      </c>
      <c r="K189" s="71">
        <f t="shared" si="16"/>
        <v>0.122278252288542</v>
      </c>
      <c r="L189" s="72">
        <f t="shared" si="17"/>
        <v>2.45637784363701</v>
      </c>
      <c r="M189" s="72">
        <f t="shared" si="18"/>
        <v>0.712431736453052</v>
      </c>
      <c r="N189" s="72">
        <f t="shared" si="19"/>
        <v>0.571733969510646</v>
      </c>
      <c r="O189" s="72">
        <f t="shared" si="20"/>
        <v>1.2468478498669</v>
      </c>
    </row>
    <row r="190" s="25" customFormat="1" spans="1:15">
      <c r="A190" s="65" t="s">
        <v>178</v>
      </c>
      <c r="B190" s="65">
        <v>2014</v>
      </c>
      <c r="C190" s="66">
        <v>353.64</v>
      </c>
      <c r="D190" s="66">
        <v>908.3136</v>
      </c>
      <c r="E190" s="67">
        <v>958.778</v>
      </c>
      <c r="F190" s="67">
        <v>953.0674</v>
      </c>
      <c r="G190" s="67">
        <v>298.3418</v>
      </c>
      <c r="H190" s="67">
        <v>232.6121</v>
      </c>
      <c r="I190" s="70">
        <f t="shared" si="14"/>
        <v>0.389336898621798</v>
      </c>
      <c r="J190" s="71">
        <f t="shared" si="15"/>
        <v>0.00595612331530344</v>
      </c>
      <c r="K190" s="71">
        <f t="shared" si="16"/>
        <v>0.220316764194625</v>
      </c>
      <c r="L190" s="72">
        <f t="shared" si="17"/>
        <v>4.28109732946018</v>
      </c>
      <c r="M190" s="72">
        <f t="shared" si="18"/>
        <v>-1.25416288444121</v>
      </c>
      <c r="N190" s="72">
        <f t="shared" si="19"/>
        <v>3.54236901922188</v>
      </c>
      <c r="O190" s="72">
        <f t="shared" si="20"/>
        <v>2.18976782141362</v>
      </c>
    </row>
    <row r="191" s="25" customFormat="1" spans="1:15">
      <c r="A191" s="65" t="s">
        <v>179</v>
      </c>
      <c r="B191" s="65">
        <v>2014</v>
      </c>
      <c r="C191" s="66">
        <v>190.8992</v>
      </c>
      <c r="D191" s="66">
        <v>501.1297</v>
      </c>
      <c r="E191" s="67">
        <v>663.9079</v>
      </c>
      <c r="F191" s="67">
        <v>555.9175</v>
      </c>
      <c r="G191" s="67">
        <v>182.9325</v>
      </c>
      <c r="H191" s="67">
        <v>159.9653</v>
      </c>
      <c r="I191" s="70">
        <f t="shared" si="14"/>
        <v>0.380937709339518</v>
      </c>
      <c r="J191" s="71">
        <f t="shared" si="15"/>
        <v>0.16265870612475</v>
      </c>
      <c r="K191" s="71">
        <f t="shared" si="16"/>
        <v>0.125550134612494</v>
      </c>
      <c r="L191" s="72">
        <f t="shared" si="17"/>
        <v>4.46332666754684</v>
      </c>
      <c r="M191" s="72">
        <f t="shared" si="18"/>
        <v>2.90449310395374</v>
      </c>
      <c r="N191" s="72">
        <f t="shared" si="19"/>
        <v>0.670874277957736</v>
      </c>
      <c r="O191" s="72">
        <f t="shared" si="20"/>
        <v>2.67956468315277</v>
      </c>
    </row>
    <row r="192" s="25" customFormat="1" spans="1:15">
      <c r="A192" s="65" t="s">
        <v>180</v>
      </c>
      <c r="B192" s="65">
        <v>2014</v>
      </c>
      <c r="C192" s="66">
        <v>192.7349</v>
      </c>
      <c r="D192" s="66">
        <v>332.2082</v>
      </c>
      <c r="E192" s="67">
        <v>501.7144</v>
      </c>
      <c r="F192" s="67">
        <v>486.1397</v>
      </c>
      <c r="G192" s="67">
        <v>166.9018</v>
      </c>
      <c r="H192" s="67">
        <v>144.1691</v>
      </c>
      <c r="I192" s="70">
        <f t="shared" si="14"/>
        <v>0.580162982129881</v>
      </c>
      <c r="J192" s="71">
        <f t="shared" si="15"/>
        <v>0.031042959899098</v>
      </c>
      <c r="K192" s="71">
        <f t="shared" si="16"/>
        <v>0.136204043335662</v>
      </c>
      <c r="L192" s="72">
        <f t="shared" si="17"/>
        <v>0.140922638944167</v>
      </c>
      <c r="M192" s="72">
        <f t="shared" si="18"/>
        <v>-0.588395152227462</v>
      </c>
      <c r="N192" s="72">
        <f t="shared" si="19"/>
        <v>0.993695116974417</v>
      </c>
      <c r="O192" s="72">
        <f t="shared" si="20"/>
        <v>0.182074201230374</v>
      </c>
    </row>
    <row r="193" s="25" customFormat="1" spans="1:15">
      <c r="A193" s="65" t="s">
        <v>181</v>
      </c>
      <c r="B193" s="65">
        <v>2014</v>
      </c>
      <c r="C193" s="66">
        <v>601.9038</v>
      </c>
      <c r="D193" s="66">
        <v>1167.2789</v>
      </c>
      <c r="E193" s="67">
        <v>1534.1929</v>
      </c>
      <c r="F193" s="67">
        <v>1477.878</v>
      </c>
      <c r="G193" s="67">
        <v>377.6677</v>
      </c>
      <c r="H193" s="67">
        <v>348.7421</v>
      </c>
      <c r="I193" s="70">
        <f t="shared" si="14"/>
        <v>0.515646946072614</v>
      </c>
      <c r="J193" s="71">
        <f t="shared" si="15"/>
        <v>0.0367065314928782</v>
      </c>
      <c r="K193" s="71">
        <f t="shared" si="16"/>
        <v>0.0765900817041013</v>
      </c>
      <c r="L193" s="72">
        <f t="shared" si="17"/>
        <v>1.54066660845975</v>
      </c>
      <c r="M193" s="72">
        <f t="shared" si="18"/>
        <v>-0.438092295044705</v>
      </c>
      <c r="N193" s="72">
        <f t="shared" si="19"/>
        <v>-0.812649353497565</v>
      </c>
      <c r="O193" s="72">
        <f t="shared" si="20"/>
        <v>0.096641653305827</v>
      </c>
    </row>
    <row r="194" s="25" customFormat="1" spans="1:15">
      <c r="A194" s="65" t="s">
        <v>182</v>
      </c>
      <c r="B194" s="65">
        <v>2014</v>
      </c>
      <c r="C194" s="66">
        <v>261.1048</v>
      </c>
      <c r="D194" s="66">
        <v>415.5537</v>
      </c>
      <c r="E194" s="67">
        <v>519.2081</v>
      </c>
      <c r="F194" s="67">
        <v>516.9239</v>
      </c>
      <c r="G194" s="67">
        <v>141.5029</v>
      </c>
      <c r="H194" s="67">
        <v>114.877</v>
      </c>
      <c r="I194" s="70">
        <f t="shared" ref="I194:I257" si="21">C194/D194</f>
        <v>0.628329864467577</v>
      </c>
      <c r="J194" s="71">
        <f t="shared" ref="J194:J257" si="22">(E194-F194)/E194</f>
        <v>0.00439939207419904</v>
      </c>
      <c r="K194" s="71">
        <f t="shared" ref="K194:K257" si="23">(G194-H194)/G194</f>
        <v>0.188165048207493</v>
      </c>
      <c r="L194" s="72">
        <f t="shared" ref="L194:L257" si="24">($I$10-I194)/($I$10-$I$20)*10</f>
        <v>-0.904109064843548</v>
      </c>
      <c r="M194" s="72">
        <f t="shared" ref="M194:M257" si="25">(J194-$J$10)/($J$20-$J$10)*10</f>
        <v>-1.29547624113306</v>
      </c>
      <c r="N194" s="72">
        <f t="shared" ref="N194:N257" si="26">(K194-$K$10)/($K$15-$K$10)*10</f>
        <v>2.56814967865058</v>
      </c>
      <c r="O194" s="72">
        <f t="shared" ref="O194:O257" si="27">AVERAGE(L194:N194)</f>
        <v>0.122854790891324</v>
      </c>
    </row>
    <row r="195" s="25" customFormat="1" spans="1:15">
      <c r="A195" s="65" t="s">
        <v>183</v>
      </c>
      <c r="B195" s="65">
        <v>2014</v>
      </c>
      <c r="C195" s="66">
        <v>443.4065</v>
      </c>
      <c r="D195" s="66">
        <v>646.6937</v>
      </c>
      <c r="E195" s="67">
        <v>922.1649</v>
      </c>
      <c r="F195" s="67">
        <v>1028.3138</v>
      </c>
      <c r="G195" s="67">
        <v>241.3407</v>
      </c>
      <c r="H195" s="67">
        <v>217.052</v>
      </c>
      <c r="I195" s="70">
        <f t="shared" si="21"/>
        <v>0.685651491579398</v>
      </c>
      <c r="J195" s="71">
        <f t="shared" si="22"/>
        <v>-0.115108371615532</v>
      </c>
      <c r="K195" s="71">
        <f t="shared" si="23"/>
        <v>0.100640712486539</v>
      </c>
      <c r="L195" s="72">
        <f t="shared" si="24"/>
        <v>-2.14776268611334</v>
      </c>
      <c r="M195" s="72">
        <f t="shared" si="25"/>
        <v>-4.46703645550642</v>
      </c>
      <c r="N195" s="72">
        <f t="shared" si="26"/>
        <v>-0.0838985250637924</v>
      </c>
      <c r="O195" s="72">
        <f t="shared" si="27"/>
        <v>-2.23289922222785</v>
      </c>
    </row>
    <row r="196" s="25" customFormat="1" spans="1:15">
      <c r="A196" s="65" t="s">
        <v>184</v>
      </c>
      <c r="B196" s="65">
        <v>2014</v>
      </c>
      <c r="C196" s="66">
        <v>452.4306</v>
      </c>
      <c r="D196" s="66">
        <v>1005.004</v>
      </c>
      <c r="E196" s="67">
        <v>1688.533</v>
      </c>
      <c r="F196" s="67">
        <v>1505.5332</v>
      </c>
      <c r="G196" s="67">
        <v>673.3509</v>
      </c>
      <c r="H196" s="67">
        <v>476.2613</v>
      </c>
      <c r="I196" s="70">
        <f t="shared" si="21"/>
        <v>0.450177909739663</v>
      </c>
      <c r="J196" s="71">
        <f t="shared" si="22"/>
        <v>0.108377982544611</v>
      </c>
      <c r="K196" s="71">
        <f t="shared" si="23"/>
        <v>0.292699690458571</v>
      </c>
      <c r="L196" s="72">
        <f t="shared" si="24"/>
        <v>2.96108693179923</v>
      </c>
      <c r="M196" s="72">
        <f t="shared" si="25"/>
        <v>1.46396256435533</v>
      </c>
      <c r="N196" s="72">
        <f t="shared" si="26"/>
        <v>5.73562199277093</v>
      </c>
      <c r="O196" s="72">
        <f t="shared" si="27"/>
        <v>3.3868904963085</v>
      </c>
    </row>
    <row r="197" s="25" customFormat="1" spans="1:15">
      <c r="A197" s="65" t="s">
        <v>185</v>
      </c>
      <c r="B197" s="65">
        <v>2014</v>
      </c>
      <c r="C197" s="66">
        <v>637.5701</v>
      </c>
      <c r="D197" s="66">
        <v>2054.3397</v>
      </c>
      <c r="E197" s="67">
        <v>1922.6387</v>
      </c>
      <c r="F197" s="67">
        <v>1584.219</v>
      </c>
      <c r="G197" s="67">
        <v>771.5934</v>
      </c>
      <c r="H197" s="67">
        <v>651.9321</v>
      </c>
      <c r="I197" s="70">
        <f t="shared" si="21"/>
        <v>0.310352810686568</v>
      </c>
      <c r="J197" s="71">
        <f t="shared" si="22"/>
        <v>0.176018354358518</v>
      </c>
      <c r="K197" s="71">
        <f t="shared" si="23"/>
        <v>0.15508336385459</v>
      </c>
      <c r="L197" s="72">
        <f t="shared" si="24"/>
        <v>5.99474106102625</v>
      </c>
      <c r="M197" s="72">
        <f t="shared" si="25"/>
        <v>3.25903851178385</v>
      </c>
      <c r="N197" s="72">
        <f t="shared" si="26"/>
        <v>1.56575165024763</v>
      </c>
      <c r="O197" s="72">
        <f t="shared" si="27"/>
        <v>3.60651040768591</v>
      </c>
    </row>
    <row r="198" s="25" customFormat="1" spans="1:15">
      <c r="A198" s="65" t="s">
        <v>186</v>
      </c>
      <c r="B198" s="65">
        <v>2014</v>
      </c>
      <c r="C198" s="66">
        <v>468.7852</v>
      </c>
      <c r="D198" s="66">
        <v>2079.2161</v>
      </c>
      <c r="E198" s="67">
        <v>1618.6363</v>
      </c>
      <c r="F198" s="67">
        <v>1220.0231</v>
      </c>
      <c r="G198" s="67">
        <v>809.1316</v>
      </c>
      <c r="H198" s="67">
        <v>650.6714</v>
      </c>
      <c r="I198" s="70">
        <f t="shared" si="21"/>
        <v>0.225462471168822</v>
      </c>
      <c r="J198" s="71">
        <f t="shared" si="22"/>
        <v>0.246264834169356</v>
      </c>
      <c r="K198" s="71">
        <f t="shared" si="23"/>
        <v>0.195839836189812</v>
      </c>
      <c r="L198" s="72">
        <f t="shared" si="24"/>
        <v>7.83652719780349</v>
      </c>
      <c r="M198" s="72">
        <f t="shared" si="25"/>
        <v>5.12327673103672</v>
      </c>
      <c r="N198" s="72">
        <f t="shared" si="26"/>
        <v>2.80070108866402</v>
      </c>
      <c r="O198" s="72">
        <f t="shared" si="27"/>
        <v>5.25350167250141</v>
      </c>
    </row>
    <row r="199" s="25" customFormat="1" spans="1:15">
      <c r="A199" s="65" t="s">
        <v>187</v>
      </c>
      <c r="B199" s="65">
        <v>2014</v>
      </c>
      <c r="C199" s="66">
        <v>232.3449</v>
      </c>
      <c r="D199" s="66">
        <v>596.9045</v>
      </c>
      <c r="E199" s="67">
        <v>656.523</v>
      </c>
      <c r="F199" s="67">
        <v>519.9287</v>
      </c>
      <c r="G199" s="67">
        <v>210.8014</v>
      </c>
      <c r="H199" s="67">
        <v>178.3424</v>
      </c>
      <c r="I199" s="70">
        <f t="shared" si="21"/>
        <v>0.389249704098394</v>
      </c>
      <c r="J199" s="71">
        <f t="shared" si="22"/>
        <v>0.208057143466413</v>
      </c>
      <c r="K199" s="71">
        <f t="shared" si="23"/>
        <v>0.153979053270045</v>
      </c>
      <c r="L199" s="72">
        <f t="shared" si="24"/>
        <v>4.28298910731523</v>
      </c>
      <c r="M199" s="72">
        <f t="shared" si="25"/>
        <v>4.10930083545272</v>
      </c>
      <c r="N199" s="72">
        <f t="shared" si="26"/>
        <v>1.53229027201538</v>
      </c>
      <c r="O199" s="72">
        <f t="shared" si="27"/>
        <v>3.30819340492777</v>
      </c>
    </row>
    <row r="200" s="25" customFormat="1" spans="1:15">
      <c r="A200" s="65" t="s">
        <v>188</v>
      </c>
      <c r="B200" s="65">
        <v>2014</v>
      </c>
      <c r="C200" s="66">
        <v>140.1688</v>
      </c>
      <c r="D200" s="66">
        <v>708.1128</v>
      </c>
      <c r="E200" s="67">
        <v>453.2661</v>
      </c>
      <c r="F200" s="67">
        <v>378.9076</v>
      </c>
      <c r="G200" s="67">
        <v>235.0954</v>
      </c>
      <c r="H200" s="67">
        <v>173.8293</v>
      </c>
      <c r="I200" s="70">
        <f t="shared" si="21"/>
        <v>0.197946993755797</v>
      </c>
      <c r="J200" s="71">
        <f t="shared" si="22"/>
        <v>0.164050433067904</v>
      </c>
      <c r="K200" s="71">
        <f t="shared" si="23"/>
        <v>0.260601015587715</v>
      </c>
      <c r="L200" s="72">
        <f t="shared" si="24"/>
        <v>8.43350472356214</v>
      </c>
      <c r="M200" s="72">
        <f t="shared" si="25"/>
        <v>2.94142748935182</v>
      </c>
      <c r="N200" s="72">
        <f t="shared" si="26"/>
        <v>4.76300983488756</v>
      </c>
      <c r="O200" s="72">
        <f t="shared" si="27"/>
        <v>5.37931401593384</v>
      </c>
    </row>
    <row r="201" s="25" customFormat="1" spans="1:15">
      <c r="A201" s="65" t="s">
        <v>189</v>
      </c>
      <c r="B201" s="65">
        <v>2014</v>
      </c>
      <c r="C201" s="66">
        <v>221.0771</v>
      </c>
      <c r="D201" s="66">
        <v>562.8107</v>
      </c>
      <c r="E201" s="67">
        <v>490.0501</v>
      </c>
      <c r="F201" s="67">
        <v>444.5509</v>
      </c>
      <c r="G201" s="67">
        <v>144.3542</v>
      </c>
      <c r="H201" s="67">
        <v>115.8326</v>
      </c>
      <c r="I201" s="70">
        <f t="shared" si="21"/>
        <v>0.392808985330236</v>
      </c>
      <c r="J201" s="71">
        <f t="shared" si="22"/>
        <v>0.0928460171725299</v>
      </c>
      <c r="K201" s="71">
        <f t="shared" si="23"/>
        <v>0.197580673094375</v>
      </c>
      <c r="L201" s="72">
        <f t="shared" si="24"/>
        <v>4.20576671820784</v>
      </c>
      <c r="M201" s="72">
        <f t="shared" si="25"/>
        <v>1.05176705584419</v>
      </c>
      <c r="N201" s="72">
        <f t="shared" si="26"/>
        <v>2.85344965679284</v>
      </c>
      <c r="O201" s="72">
        <f t="shared" si="27"/>
        <v>2.70366114361496</v>
      </c>
    </row>
    <row r="202" s="25" customFormat="1" spans="1:15">
      <c r="A202" s="65" t="s">
        <v>190</v>
      </c>
      <c r="B202" s="65">
        <v>2014</v>
      </c>
      <c r="C202" s="66">
        <v>511.5111</v>
      </c>
      <c r="D202" s="66">
        <v>1858.6801</v>
      </c>
      <c r="E202" s="67">
        <v>1672.742</v>
      </c>
      <c r="F202" s="67">
        <v>1557.6534</v>
      </c>
      <c r="G202" s="67">
        <v>770.4713</v>
      </c>
      <c r="H202" s="67">
        <v>677.1891</v>
      </c>
      <c r="I202" s="70">
        <f t="shared" si="21"/>
        <v>0.275201257064085</v>
      </c>
      <c r="J202" s="71">
        <f t="shared" si="22"/>
        <v>0.0688023616313813</v>
      </c>
      <c r="K202" s="71">
        <f t="shared" si="23"/>
        <v>0.121071609026838</v>
      </c>
      <c r="L202" s="72">
        <f t="shared" si="24"/>
        <v>6.75739137572473</v>
      </c>
      <c r="M202" s="72">
        <f t="shared" si="25"/>
        <v>0.413683813650977</v>
      </c>
      <c r="N202" s="72">
        <f t="shared" si="26"/>
        <v>0.535171840037009</v>
      </c>
      <c r="O202" s="72">
        <f t="shared" si="27"/>
        <v>2.56874900980424</v>
      </c>
    </row>
    <row r="203" s="25" customFormat="1" spans="1:15">
      <c r="A203" s="65" t="s">
        <v>191</v>
      </c>
      <c r="B203" s="65">
        <v>2014</v>
      </c>
      <c r="C203" s="66">
        <v>342.3027</v>
      </c>
      <c r="D203" s="66">
        <v>1089.3328</v>
      </c>
      <c r="E203" s="67">
        <v>922.7998</v>
      </c>
      <c r="F203" s="67">
        <v>830.7312</v>
      </c>
      <c r="G203" s="67">
        <v>277.3938</v>
      </c>
      <c r="H203" s="67">
        <v>235.8612</v>
      </c>
      <c r="I203" s="70">
        <f t="shared" si="21"/>
        <v>0.314231518595603</v>
      </c>
      <c r="J203" s="71">
        <f t="shared" si="22"/>
        <v>0.0997709362312389</v>
      </c>
      <c r="K203" s="71">
        <f t="shared" si="23"/>
        <v>0.149724326931604</v>
      </c>
      <c r="L203" s="72">
        <f t="shared" si="24"/>
        <v>5.91058837067241</v>
      </c>
      <c r="M203" s="72">
        <f t="shared" si="25"/>
        <v>1.23554421890264</v>
      </c>
      <c r="N203" s="72">
        <f t="shared" si="26"/>
        <v>1.40336910683073</v>
      </c>
      <c r="O203" s="72">
        <f t="shared" si="27"/>
        <v>2.84983389880193</v>
      </c>
    </row>
    <row r="204" s="25" customFormat="1" spans="1:15">
      <c r="A204" s="65" t="s">
        <v>192</v>
      </c>
      <c r="B204" s="65">
        <v>2014</v>
      </c>
      <c r="C204" s="66">
        <v>419.2467</v>
      </c>
      <c r="D204" s="66">
        <v>846.99</v>
      </c>
      <c r="E204" s="67">
        <v>977.8044</v>
      </c>
      <c r="F204" s="67">
        <v>950.5564</v>
      </c>
      <c r="G204" s="67">
        <v>260.0909</v>
      </c>
      <c r="H204" s="67">
        <v>247.372</v>
      </c>
      <c r="I204" s="70">
        <f t="shared" si="21"/>
        <v>0.494984238302695</v>
      </c>
      <c r="J204" s="71">
        <f t="shared" si="22"/>
        <v>0.0278665139980961</v>
      </c>
      <c r="K204" s="71">
        <f t="shared" si="23"/>
        <v>0.0489017493499387</v>
      </c>
      <c r="L204" s="72">
        <f t="shared" si="24"/>
        <v>1.98896601372906</v>
      </c>
      <c r="M204" s="72">
        <f t="shared" si="25"/>
        <v>-0.672693352877272</v>
      </c>
      <c r="N204" s="72">
        <f t="shared" si="26"/>
        <v>-1.65162506783851</v>
      </c>
      <c r="O204" s="72">
        <f t="shared" si="27"/>
        <v>-0.11178413566224</v>
      </c>
    </row>
    <row r="205" s="25" customFormat="1" spans="1:15">
      <c r="A205" s="65" t="s">
        <v>193</v>
      </c>
      <c r="B205" s="65">
        <v>2014</v>
      </c>
      <c r="C205" s="66">
        <v>349.0429</v>
      </c>
      <c r="D205" s="66">
        <v>769.8485</v>
      </c>
      <c r="E205" s="67">
        <v>811.5354</v>
      </c>
      <c r="F205" s="67">
        <v>730.4336</v>
      </c>
      <c r="G205" s="67">
        <v>258.2673</v>
      </c>
      <c r="H205" s="67">
        <v>219.9049</v>
      </c>
      <c r="I205" s="70">
        <f t="shared" si="21"/>
        <v>0.453391673816342</v>
      </c>
      <c r="J205" s="71">
        <f t="shared" si="22"/>
        <v>0.099936244309244</v>
      </c>
      <c r="K205" s="71">
        <f t="shared" si="23"/>
        <v>0.14853758102555</v>
      </c>
      <c r="L205" s="72">
        <f t="shared" si="24"/>
        <v>2.89136090458664</v>
      </c>
      <c r="M205" s="72">
        <f t="shared" si="25"/>
        <v>1.2399312520721</v>
      </c>
      <c r="N205" s="72">
        <f t="shared" si="26"/>
        <v>1.36740988106236</v>
      </c>
      <c r="O205" s="72">
        <f t="shared" si="27"/>
        <v>1.83290067924037</v>
      </c>
    </row>
    <row r="206" s="25" customFormat="1" spans="1:15">
      <c r="A206" s="65" t="s">
        <v>194</v>
      </c>
      <c r="B206" s="65">
        <v>2014</v>
      </c>
      <c r="C206" s="66">
        <v>445.8614</v>
      </c>
      <c r="D206" s="66">
        <v>4363.6037</v>
      </c>
      <c r="E206" s="67">
        <v>2059.3986</v>
      </c>
      <c r="F206" s="67">
        <v>1289.1373</v>
      </c>
      <c r="G206" s="67">
        <v>1054.6977</v>
      </c>
      <c r="H206" s="67">
        <v>815.3813</v>
      </c>
      <c r="I206" s="70">
        <f t="shared" si="21"/>
        <v>0.102177335673265</v>
      </c>
      <c r="J206" s="71">
        <f t="shared" si="22"/>
        <v>0.374022445193466</v>
      </c>
      <c r="K206" s="71">
        <f t="shared" si="23"/>
        <v>0.226905207056012</v>
      </c>
      <c r="L206" s="72">
        <f t="shared" si="24"/>
        <v>10.5113292390764</v>
      </c>
      <c r="M206" s="72">
        <f t="shared" si="25"/>
        <v>8.51377575551366</v>
      </c>
      <c r="N206" s="72">
        <f t="shared" si="26"/>
        <v>3.74200341703696</v>
      </c>
      <c r="O206" s="72">
        <f t="shared" si="27"/>
        <v>7.58903613720902</v>
      </c>
    </row>
    <row r="207" s="25" customFormat="1" spans="1:15">
      <c r="A207" s="65" t="s">
        <v>195</v>
      </c>
      <c r="B207" s="65">
        <v>2014</v>
      </c>
      <c r="C207" s="66">
        <v>180.2787</v>
      </c>
      <c r="D207" s="66">
        <v>377.3118</v>
      </c>
      <c r="E207" s="67">
        <v>413.774</v>
      </c>
      <c r="F207" s="67">
        <v>412.378</v>
      </c>
      <c r="G207" s="67">
        <v>147.8638</v>
      </c>
      <c r="H207" s="67">
        <v>124.8297</v>
      </c>
      <c r="I207" s="70">
        <f t="shared" si="21"/>
        <v>0.477797672906069</v>
      </c>
      <c r="J207" s="71">
        <f t="shared" si="22"/>
        <v>0.00337382242480198</v>
      </c>
      <c r="K207" s="71">
        <f t="shared" si="23"/>
        <v>0.155779169749459</v>
      </c>
      <c r="L207" s="72">
        <f t="shared" si="24"/>
        <v>2.3618468157867</v>
      </c>
      <c r="M207" s="72">
        <f t="shared" si="25"/>
        <v>-1.32269335068873</v>
      </c>
      <c r="N207" s="72">
        <f t="shared" si="26"/>
        <v>1.5868350524628</v>
      </c>
      <c r="O207" s="72">
        <f t="shared" si="27"/>
        <v>0.875329505853592</v>
      </c>
    </row>
    <row r="208" s="25" customFormat="1" spans="1:15">
      <c r="A208" s="65" t="s">
        <v>196</v>
      </c>
      <c r="B208" s="65">
        <v>2014</v>
      </c>
      <c r="C208" s="66">
        <v>59.9383</v>
      </c>
      <c r="D208" s="66">
        <v>182.3859</v>
      </c>
      <c r="E208" s="67">
        <v>140.7848</v>
      </c>
      <c r="F208" s="67">
        <v>138.536</v>
      </c>
      <c r="G208" s="67">
        <v>51.6192</v>
      </c>
      <c r="H208" s="67">
        <v>42.0413</v>
      </c>
      <c r="I208" s="70">
        <f t="shared" si="21"/>
        <v>0.328634505189272</v>
      </c>
      <c r="J208" s="71">
        <f t="shared" si="22"/>
        <v>0.0159733153010836</v>
      </c>
      <c r="K208" s="71">
        <f t="shared" si="23"/>
        <v>0.185549175500589</v>
      </c>
      <c r="L208" s="72">
        <f t="shared" si="24"/>
        <v>5.59810026911567</v>
      </c>
      <c r="M208" s="72">
        <f t="shared" si="25"/>
        <v>-0.988321347615853</v>
      </c>
      <c r="N208" s="72">
        <f t="shared" si="26"/>
        <v>2.4888869175414</v>
      </c>
      <c r="O208" s="72">
        <f t="shared" si="27"/>
        <v>2.36622194634707</v>
      </c>
    </row>
    <row r="209" s="25" customFormat="1" spans="1:15">
      <c r="A209" s="65" t="s">
        <v>197</v>
      </c>
      <c r="B209" s="65">
        <v>2014</v>
      </c>
      <c r="C209" s="66">
        <v>293.2764</v>
      </c>
      <c r="D209" s="66">
        <v>532.2278</v>
      </c>
      <c r="E209" s="67">
        <v>678.4483</v>
      </c>
      <c r="F209" s="67">
        <v>573.7868</v>
      </c>
      <c r="G209" s="67">
        <v>277.6887</v>
      </c>
      <c r="H209" s="67">
        <v>248.7379</v>
      </c>
      <c r="I209" s="70">
        <f t="shared" si="21"/>
        <v>0.551035477665766</v>
      </c>
      <c r="J209" s="71">
        <f t="shared" si="22"/>
        <v>0.154265991970206</v>
      </c>
      <c r="K209" s="71">
        <f t="shared" si="23"/>
        <v>0.104256312914425</v>
      </c>
      <c r="L209" s="72">
        <f t="shared" si="24"/>
        <v>0.772874804828828</v>
      </c>
      <c r="M209" s="72">
        <f t="shared" si="25"/>
        <v>2.68176281864553</v>
      </c>
      <c r="N209" s="72">
        <f t="shared" si="26"/>
        <v>0.0256566808242765</v>
      </c>
      <c r="O209" s="72">
        <f t="shared" si="27"/>
        <v>1.16009810143288</v>
      </c>
    </row>
    <row r="210" s="25" customFormat="1" spans="1:15">
      <c r="A210" s="65" t="s">
        <v>198</v>
      </c>
      <c r="B210" s="65">
        <v>2014</v>
      </c>
      <c r="C210" s="66">
        <v>648.0753</v>
      </c>
      <c r="D210" s="66">
        <v>1191.6152</v>
      </c>
      <c r="E210" s="67">
        <v>1576.7686</v>
      </c>
      <c r="F210" s="67">
        <v>1313.1614</v>
      </c>
      <c r="G210" s="67">
        <v>495.6803</v>
      </c>
      <c r="H210" s="67">
        <v>410.0824</v>
      </c>
      <c r="I210" s="70">
        <f t="shared" si="21"/>
        <v>0.543862901379573</v>
      </c>
      <c r="J210" s="71">
        <f t="shared" si="22"/>
        <v>0.167181918767281</v>
      </c>
      <c r="K210" s="71">
        <f t="shared" si="23"/>
        <v>0.17268771827325</v>
      </c>
      <c r="L210" s="72">
        <f t="shared" si="24"/>
        <v>0.928491470328522</v>
      </c>
      <c r="M210" s="72">
        <f t="shared" si="25"/>
        <v>3.02453251240127</v>
      </c>
      <c r="N210" s="72">
        <f t="shared" si="26"/>
        <v>2.09917582455281</v>
      </c>
      <c r="O210" s="72">
        <f t="shared" si="27"/>
        <v>2.01739993576087</v>
      </c>
    </row>
    <row r="211" s="25" customFormat="1" spans="1:15">
      <c r="A211" s="65" t="s">
        <v>199</v>
      </c>
      <c r="B211" s="65">
        <v>2014</v>
      </c>
      <c r="C211" s="66">
        <v>87.1371</v>
      </c>
      <c r="D211" s="66">
        <v>274.3164</v>
      </c>
      <c r="E211" s="67">
        <v>259.8302</v>
      </c>
      <c r="F211" s="67">
        <v>207.7951</v>
      </c>
      <c r="G211" s="67">
        <v>96.1942</v>
      </c>
      <c r="H211" s="67">
        <v>93.7229</v>
      </c>
      <c r="I211" s="70">
        <f t="shared" si="21"/>
        <v>0.317651806454153</v>
      </c>
      <c r="J211" s="71">
        <f t="shared" si="22"/>
        <v>0.200265788965255</v>
      </c>
      <c r="K211" s="71">
        <f t="shared" si="23"/>
        <v>0.0256907381110296</v>
      </c>
      <c r="L211" s="72">
        <f t="shared" si="24"/>
        <v>5.8363815905199</v>
      </c>
      <c r="M211" s="72">
        <f t="shared" si="25"/>
        <v>3.90252975055394</v>
      </c>
      <c r="N211" s="72">
        <f t="shared" si="26"/>
        <v>-2.35493484054902</v>
      </c>
      <c r="O211" s="72">
        <f t="shared" si="27"/>
        <v>2.46132550017494</v>
      </c>
    </row>
    <row r="212" s="25" customFormat="1" spans="1:15">
      <c r="A212" s="65" t="s">
        <v>200</v>
      </c>
      <c r="B212" s="65">
        <v>2014</v>
      </c>
      <c r="C212" s="66">
        <v>118.6664</v>
      </c>
      <c r="D212" s="66">
        <v>279.2256</v>
      </c>
      <c r="E212" s="67">
        <v>358.1532</v>
      </c>
      <c r="F212" s="67">
        <v>288.1708</v>
      </c>
      <c r="G212" s="67">
        <v>189.0382</v>
      </c>
      <c r="H212" s="67">
        <v>167.9211</v>
      </c>
      <c r="I212" s="70">
        <f t="shared" si="21"/>
        <v>0.424983955625845</v>
      </c>
      <c r="J212" s="71">
        <f t="shared" si="22"/>
        <v>0.195397947023788</v>
      </c>
      <c r="K212" s="71">
        <f t="shared" si="23"/>
        <v>0.11170810978945</v>
      </c>
      <c r="L212" s="72">
        <f t="shared" si="24"/>
        <v>3.50769654228065</v>
      </c>
      <c r="M212" s="72">
        <f t="shared" si="25"/>
        <v>3.77334438757202</v>
      </c>
      <c r="N212" s="72">
        <f t="shared" si="26"/>
        <v>0.251451305302895</v>
      </c>
      <c r="O212" s="72">
        <f t="shared" si="27"/>
        <v>2.51083074505185</v>
      </c>
    </row>
    <row r="213" s="25" customFormat="1" spans="1:15">
      <c r="A213" s="65" t="s">
        <v>201</v>
      </c>
      <c r="B213" s="65">
        <v>2014</v>
      </c>
      <c r="C213" s="66">
        <v>3.6559</v>
      </c>
      <c r="D213" s="66">
        <v>11.5906</v>
      </c>
      <c r="E213" s="67">
        <v>23.2669</v>
      </c>
      <c r="F213" s="67">
        <v>14.8909</v>
      </c>
      <c r="G213" s="67">
        <v>18.9152</v>
      </c>
      <c r="H213" s="67">
        <v>14.8162</v>
      </c>
      <c r="I213" s="70">
        <f t="shared" si="21"/>
        <v>0.315419391575932</v>
      </c>
      <c r="J213" s="71">
        <f t="shared" si="22"/>
        <v>0.35999638972102</v>
      </c>
      <c r="K213" s="71">
        <f t="shared" si="23"/>
        <v>0.216704026391473</v>
      </c>
      <c r="L213" s="72">
        <f t="shared" si="24"/>
        <v>5.88481620389994</v>
      </c>
      <c r="M213" s="72">
        <f t="shared" si="25"/>
        <v>8.14154488006616</v>
      </c>
      <c r="N213" s="72">
        <f t="shared" si="26"/>
        <v>3.43290055285287</v>
      </c>
      <c r="O213" s="72">
        <f t="shared" si="27"/>
        <v>5.81975387893966</v>
      </c>
    </row>
    <row r="214" s="25" customFormat="1" spans="1:15">
      <c r="A214" s="65" t="s">
        <v>202</v>
      </c>
      <c r="B214" s="65">
        <v>2014</v>
      </c>
      <c r="C214" s="66">
        <v>200.3221</v>
      </c>
      <c r="D214" s="66">
        <v>516.1364</v>
      </c>
      <c r="E214" s="67">
        <v>576.1627</v>
      </c>
      <c r="F214" s="67">
        <v>542.9045</v>
      </c>
      <c r="G214" s="67">
        <v>181.4105</v>
      </c>
      <c r="H214" s="67">
        <v>151.2432</v>
      </c>
      <c r="I214" s="70">
        <f t="shared" si="21"/>
        <v>0.388118528358008</v>
      </c>
      <c r="J214" s="71">
        <f t="shared" si="22"/>
        <v>0.057723625635606</v>
      </c>
      <c r="K214" s="71">
        <f t="shared" si="23"/>
        <v>0.166293020525273</v>
      </c>
      <c r="L214" s="72">
        <f t="shared" si="24"/>
        <v>4.30753116720966</v>
      </c>
      <c r="M214" s="72">
        <f t="shared" si="25"/>
        <v>0.119670460669407</v>
      </c>
      <c r="N214" s="72">
        <f t="shared" si="26"/>
        <v>1.90541203833125</v>
      </c>
      <c r="O214" s="72">
        <f t="shared" si="27"/>
        <v>2.1108712220701</v>
      </c>
    </row>
    <row r="215" s="25" customFormat="1" spans="1:15">
      <c r="A215" s="65" t="s">
        <v>203</v>
      </c>
      <c r="B215" s="65">
        <v>2014</v>
      </c>
      <c r="C215" s="66">
        <v>104.9902</v>
      </c>
      <c r="D215" s="66">
        <v>193.859</v>
      </c>
      <c r="E215" s="67">
        <v>298.1741</v>
      </c>
      <c r="F215" s="67">
        <v>258.5832</v>
      </c>
      <c r="G215" s="67">
        <v>95.1753</v>
      </c>
      <c r="H215" s="67">
        <v>85.376</v>
      </c>
      <c r="I215" s="70">
        <f t="shared" si="21"/>
        <v>0.541580220675852</v>
      </c>
      <c r="J215" s="71">
        <f t="shared" si="22"/>
        <v>0.132777796596016</v>
      </c>
      <c r="K215" s="71">
        <f t="shared" si="23"/>
        <v>0.102960537030091</v>
      </c>
      <c r="L215" s="72">
        <f t="shared" si="24"/>
        <v>0.978016654215</v>
      </c>
      <c r="M215" s="72">
        <f t="shared" si="25"/>
        <v>2.11149772938823</v>
      </c>
      <c r="N215" s="72">
        <f t="shared" si="26"/>
        <v>-0.0136062290642644</v>
      </c>
      <c r="O215" s="72">
        <f t="shared" si="27"/>
        <v>1.02530271817966</v>
      </c>
    </row>
    <row r="216" s="25" customFormat="1" spans="1:15">
      <c r="A216" s="65" t="s">
        <v>204</v>
      </c>
      <c r="B216" s="65">
        <v>2014</v>
      </c>
      <c r="C216" s="66">
        <v>28.8263</v>
      </c>
      <c r="D216" s="66">
        <v>65.7392</v>
      </c>
      <c r="E216" s="67">
        <v>93.0955</v>
      </c>
      <c r="F216" s="67">
        <v>90.8198</v>
      </c>
      <c r="G216" s="67">
        <v>47.2544</v>
      </c>
      <c r="H216" s="67">
        <v>41.0779</v>
      </c>
      <c r="I216" s="70">
        <f t="shared" si="21"/>
        <v>0.4384948402171</v>
      </c>
      <c r="J216" s="71">
        <f t="shared" si="22"/>
        <v>0.0244447905645278</v>
      </c>
      <c r="K216" s="71">
        <f t="shared" si="23"/>
        <v>0.130707405024717</v>
      </c>
      <c r="L216" s="72">
        <f t="shared" si="24"/>
        <v>3.21456354178689</v>
      </c>
      <c r="M216" s="72">
        <f t="shared" si="25"/>
        <v>-0.763500858360086</v>
      </c>
      <c r="N216" s="72">
        <f t="shared" si="26"/>
        <v>0.827143155866311</v>
      </c>
      <c r="O216" s="72">
        <f t="shared" si="27"/>
        <v>1.09273527976437</v>
      </c>
    </row>
    <row r="217" s="25" customFormat="1" spans="1:15">
      <c r="A217" s="65" t="s">
        <v>205</v>
      </c>
      <c r="B217" s="65">
        <v>2014</v>
      </c>
      <c r="C217" s="66">
        <v>44.1876</v>
      </c>
      <c r="D217" s="66">
        <v>107.2316</v>
      </c>
      <c r="E217" s="67">
        <v>117.1851</v>
      </c>
      <c r="F217" s="67">
        <v>118.2613</v>
      </c>
      <c r="G217" s="67">
        <v>62.0288</v>
      </c>
      <c r="H217" s="67">
        <v>53.9822</v>
      </c>
      <c r="I217" s="70">
        <f t="shared" si="21"/>
        <v>0.412076290944087</v>
      </c>
      <c r="J217" s="71">
        <f t="shared" si="22"/>
        <v>-0.00918376141676715</v>
      </c>
      <c r="K217" s="71">
        <f t="shared" si="23"/>
        <v>0.129723612257532</v>
      </c>
      <c r="L217" s="72">
        <f t="shared" si="24"/>
        <v>3.78774204573939</v>
      </c>
      <c r="M217" s="72">
        <f t="shared" si="25"/>
        <v>-1.65595314964186</v>
      </c>
      <c r="N217" s="72">
        <f t="shared" si="26"/>
        <v>0.797333551262636</v>
      </c>
      <c r="O217" s="72">
        <f t="shared" si="27"/>
        <v>0.976374149120054</v>
      </c>
    </row>
    <row r="218" s="25" customFormat="1" spans="1:15">
      <c r="A218" s="65" t="s">
        <v>206</v>
      </c>
      <c r="B218" s="65">
        <v>2014</v>
      </c>
      <c r="C218" s="66">
        <v>149.127</v>
      </c>
      <c r="D218" s="66">
        <v>341.6279</v>
      </c>
      <c r="E218" s="67">
        <v>526.0929</v>
      </c>
      <c r="F218" s="67">
        <v>426.1443</v>
      </c>
      <c r="G218" s="67">
        <v>209.8496</v>
      </c>
      <c r="H218" s="67">
        <v>168.7854</v>
      </c>
      <c r="I218" s="70">
        <f t="shared" si="21"/>
        <v>0.436518797205966</v>
      </c>
      <c r="J218" s="71">
        <f t="shared" si="22"/>
        <v>0.189982795814199</v>
      </c>
      <c r="K218" s="71">
        <f t="shared" si="23"/>
        <v>0.195683956509805</v>
      </c>
      <c r="L218" s="72">
        <f t="shared" si="24"/>
        <v>3.25743589504002</v>
      </c>
      <c r="M218" s="72">
        <f t="shared" si="25"/>
        <v>3.62963424188027</v>
      </c>
      <c r="N218" s="72">
        <f t="shared" si="26"/>
        <v>2.79597782601996</v>
      </c>
      <c r="O218" s="72">
        <f t="shared" si="27"/>
        <v>3.22768265431342</v>
      </c>
    </row>
    <row r="219" s="25" customFormat="1" spans="1:15">
      <c r="A219" s="65" t="s">
        <v>176</v>
      </c>
      <c r="B219" s="65">
        <v>2015</v>
      </c>
      <c r="C219" s="66">
        <v>236.738</v>
      </c>
      <c r="D219" s="66">
        <v>1187.511</v>
      </c>
      <c r="E219" s="67">
        <v>1601.2122</v>
      </c>
      <c r="F219" s="67">
        <v>965.4564</v>
      </c>
      <c r="G219" s="67">
        <v>811.2896</v>
      </c>
      <c r="H219" s="67">
        <v>733.9288</v>
      </c>
      <c r="I219" s="70">
        <f t="shared" si="21"/>
        <v>0.199356469119023</v>
      </c>
      <c r="J219" s="71">
        <f t="shared" si="22"/>
        <v>0.397046562598012</v>
      </c>
      <c r="K219" s="71">
        <f t="shared" si="23"/>
        <v>0.0953553453661922</v>
      </c>
      <c r="L219" s="72">
        <f t="shared" si="24"/>
        <v>8.40292465757506</v>
      </c>
      <c r="M219" s="72">
        <f t="shared" si="25"/>
        <v>9.1248019556265</v>
      </c>
      <c r="N219" s="72">
        <f t="shared" si="26"/>
        <v>-0.244048822258568</v>
      </c>
      <c r="O219" s="72">
        <f t="shared" si="27"/>
        <v>5.76122593031433</v>
      </c>
    </row>
    <row r="220" s="25" customFormat="1" spans="1:15">
      <c r="A220" s="65" t="s">
        <v>177</v>
      </c>
      <c r="B220" s="65">
        <v>2015</v>
      </c>
      <c r="C220" s="66">
        <v>180.931</v>
      </c>
      <c r="D220" s="66">
        <v>384.248</v>
      </c>
      <c r="E220" s="67">
        <v>594.264</v>
      </c>
      <c r="F220" s="67">
        <v>559.514</v>
      </c>
      <c r="G220" s="67">
        <v>278.0177</v>
      </c>
      <c r="H220" s="67">
        <v>233.3394</v>
      </c>
      <c r="I220" s="70">
        <f t="shared" si="21"/>
        <v>0.470870375382565</v>
      </c>
      <c r="J220" s="71">
        <f t="shared" si="22"/>
        <v>0.058475694304215</v>
      </c>
      <c r="K220" s="71">
        <f t="shared" si="23"/>
        <v>0.160703077537869</v>
      </c>
      <c r="L220" s="72">
        <f t="shared" si="24"/>
        <v>2.51214189784904</v>
      </c>
      <c r="M220" s="72">
        <f t="shared" si="25"/>
        <v>0.13962925660194</v>
      </c>
      <c r="N220" s="72">
        <f t="shared" si="26"/>
        <v>1.7360328806776</v>
      </c>
      <c r="O220" s="72">
        <f t="shared" si="27"/>
        <v>1.46260134504286</v>
      </c>
    </row>
    <row r="221" s="25" customFormat="1" spans="1:15">
      <c r="A221" s="65" t="s">
        <v>178</v>
      </c>
      <c r="B221" s="65">
        <v>2015</v>
      </c>
      <c r="C221" s="66">
        <v>368.45</v>
      </c>
      <c r="D221" s="66">
        <v>952.027</v>
      </c>
      <c r="E221" s="67">
        <v>1073.9377</v>
      </c>
      <c r="F221" s="67">
        <v>1136.9635</v>
      </c>
      <c r="G221" s="67">
        <v>337.4377</v>
      </c>
      <c r="H221" s="67">
        <v>261.7832</v>
      </c>
      <c r="I221" s="70">
        <f t="shared" si="21"/>
        <v>0.387016334620762</v>
      </c>
      <c r="J221" s="71">
        <f t="shared" si="22"/>
        <v>-0.0586866444859885</v>
      </c>
      <c r="K221" s="71">
        <f t="shared" si="23"/>
        <v>0.224202867670091</v>
      </c>
      <c r="L221" s="72">
        <f t="shared" si="24"/>
        <v>4.33144443174405</v>
      </c>
      <c r="M221" s="72">
        <f t="shared" si="25"/>
        <v>-2.96968683180439</v>
      </c>
      <c r="N221" s="72">
        <f t="shared" si="26"/>
        <v>3.66012065545728</v>
      </c>
      <c r="O221" s="72">
        <f t="shared" si="27"/>
        <v>1.67395941846565</v>
      </c>
    </row>
    <row r="222" s="25" customFormat="1" spans="1:15">
      <c r="A222" s="65" t="s">
        <v>179</v>
      </c>
      <c r="B222" s="65">
        <v>2015</v>
      </c>
      <c r="C222" s="66">
        <v>201.389</v>
      </c>
      <c r="D222" s="66">
        <v>512.881</v>
      </c>
      <c r="E222" s="67">
        <v>688.5863</v>
      </c>
      <c r="F222" s="67">
        <v>656.9682</v>
      </c>
      <c r="G222" s="67">
        <v>199.6075</v>
      </c>
      <c r="H222" s="67">
        <v>171.157</v>
      </c>
      <c r="I222" s="70">
        <f t="shared" si="21"/>
        <v>0.392662235489324</v>
      </c>
      <c r="J222" s="71">
        <f t="shared" si="22"/>
        <v>0.0459174107878708</v>
      </c>
      <c r="K222" s="71">
        <f t="shared" si="23"/>
        <v>0.142532219480731</v>
      </c>
      <c r="L222" s="72">
        <f t="shared" si="24"/>
        <v>4.20895061197128</v>
      </c>
      <c r="M222" s="72">
        <f t="shared" si="25"/>
        <v>-0.19364911069028</v>
      </c>
      <c r="N222" s="72">
        <f t="shared" si="26"/>
        <v>1.18544325239385</v>
      </c>
      <c r="O222" s="72">
        <f t="shared" si="27"/>
        <v>1.73358158455828</v>
      </c>
    </row>
    <row r="223" s="25" customFormat="1" spans="1:15">
      <c r="A223" s="65" t="s">
        <v>180</v>
      </c>
      <c r="B223" s="65">
        <v>2015</v>
      </c>
      <c r="C223" s="66">
        <v>208.122</v>
      </c>
      <c r="D223" s="66">
        <v>370.834</v>
      </c>
      <c r="E223" s="67">
        <v>567.6476</v>
      </c>
      <c r="F223" s="67">
        <v>565.0434</v>
      </c>
      <c r="G223" s="67">
        <v>179.0518</v>
      </c>
      <c r="H223" s="67">
        <v>148.4409</v>
      </c>
      <c r="I223" s="70">
        <f t="shared" si="21"/>
        <v>0.561226856221382</v>
      </c>
      <c r="J223" s="71">
        <f t="shared" si="22"/>
        <v>0.00458770547078855</v>
      </c>
      <c r="K223" s="71">
        <f t="shared" si="23"/>
        <v>0.170961140854211</v>
      </c>
      <c r="L223" s="72">
        <f t="shared" si="24"/>
        <v>0.551762015729216</v>
      </c>
      <c r="M223" s="72">
        <f t="shared" si="25"/>
        <v>-1.29047868065651</v>
      </c>
      <c r="N223" s="72">
        <f t="shared" si="26"/>
        <v>2.04685932874603</v>
      </c>
      <c r="O223" s="72">
        <f t="shared" si="27"/>
        <v>0.436047554606245</v>
      </c>
    </row>
    <row r="224" s="25" customFormat="1" spans="1:15">
      <c r="A224" s="65" t="s">
        <v>181</v>
      </c>
      <c r="B224" s="65">
        <v>2015</v>
      </c>
      <c r="C224" s="66">
        <v>640.454</v>
      </c>
      <c r="D224" s="66">
        <v>1139.706</v>
      </c>
      <c r="E224" s="67">
        <v>1630.1887</v>
      </c>
      <c r="F224" s="67">
        <v>1743.239</v>
      </c>
      <c r="G224" s="67">
        <v>414.8703</v>
      </c>
      <c r="H224" s="67">
        <v>394.2268</v>
      </c>
      <c r="I224" s="70">
        <f t="shared" si="21"/>
        <v>0.561946677476472</v>
      </c>
      <c r="J224" s="71">
        <f t="shared" si="22"/>
        <v>-0.0693479840708012</v>
      </c>
      <c r="K224" s="71">
        <f t="shared" si="23"/>
        <v>0.0497589246566938</v>
      </c>
      <c r="L224" s="72">
        <f t="shared" si="24"/>
        <v>0.536144728578363</v>
      </c>
      <c r="M224" s="72">
        <f t="shared" si="25"/>
        <v>-3.25262309816196</v>
      </c>
      <c r="N224" s="72">
        <f t="shared" si="26"/>
        <v>-1.62565206028783</v>
      </c>
      <c r="O224" s="72">
        <f t="shared" si="27"/>
        <v>-1.44737680995714</v>
      </c>
    </row>
    <row r="225" s="25" customFormat="1" spans="1:15">
      <c r="A225" s="65" t="s">
        <v>182</v>
      </c>
      <c r="B225" s="65">
        <v>2015</v>
      </c>
      <c r="C225" s="66">
        <v>273.677</v>
      </c>
      <c r="D225" s="66">
        <v>419.952</v>
      </c>
      <c r="E225" s="67">
        <v>569.1615</v>
      </c>
      <c r="F225" s="67">
        <v>609.9433</v>
      </c>
      <c r="G225" s="67">
        <v>161.9688</v>
      </c>
      <c r="H225" s="67">
        <v>141.7673</v>
      </c>
      <c r="I225" s="70">
        <f t="shared" si="21"/>
        <v>0.6516863832057</v>
      </c>
      <c r="J225" s="71">
        <f t="shared" si="22"/>
        <v>-0.0716524220278427</v>
      </c>
      <c r="K225" s="71">
        <f t="shared" si="23"/>
        <v>0.124724638325406</v>
      </c>
      <c r="L225" s="72">
        <f t="shared" si="24"/>
        <v>-1.41085356203407</v>
      </c>
      <c r="M225" s="72">
        <f t="shared" si="25"/>
        <v>-3.31377949098025</v>
      </c>
      <c r="N225" s="72">
        <f t="shared" si="26"/>
        <v>0.645861166720605</v>
      </c>
      <c r="O225" s="72">
        <f t="shared" si="27"/>
        <v>-1.35959062876457</v>
      </c>
    </row>
    <row r="226" s="25" customFormat="1" spans="1:15">
      <c r="A226" s="65" t="s">
        <v>183</v>
      </c>
      <c r="B226" s="65">
        <v>2015</v>
      </c>
      <c r="C226" s="66">
        <v>471.131</v>
      </c>
      <c r="D226" s="66">
        <v>646.873</v>
      </c>
      <c r="E226" s="67">
        <v>1030.7301</v>
      </c>
      <c r="F226" s="67">
        <v>1223.1575</v>
      </c>
      <c r="G226" s="67">
        <v>266.5983</v>
      </c>
      <c r="H226" s="67">
        <v>243.6377</v>
      </c>
      <c r="I226" s="70">
        <f t="shared" si="21"/>
        <v>0.728320705919091</v>
      </c>
      <c r="J226" s="71">
        <f t="shared" si="22"/>
        <v>-0.186690385776063</v>
      </c>
      <c r="K226" s="71">
        <f t="shared" si="23"/>
        <v>0.0861243301251358</v>
      </c>
      <c r="L226" s="72">
        <f t="shared" si="24"/>
        <v>-3.07351663979606</v>
      </c>
      <c r="M226" s="72">
        <f t="shared" si="25"/>
        <v>-6.36671779140409</v>
      </c>
      <c r="N226" s="72">
        <f t="shared" si="26"/>
        <v>-0.523754999824479</v>
      </c>
      <c r="O226" s="72">
        <f t="shared" si="27"/>
        <v>-3.32132981034155</v>
      </c>
    </row>
    <row r="227" s="25" customFormat="1" spans="1:15">
      <c r="A227" s="65" t="s">
        <v>184</v>
      </c>
      <c r="B227" s="65">
        <v>2015</v>
      </c>
      <c r="C227" s="66">
        <v>465.366</v>
      </c>
      <c r="D227" s="66">
        <v>1028.435</v>
      </c>
      <c r="E227" s="67">
        <v>2226.1357</v>
      </c>
      <c r="F227" s="67">
        <v>2035.1608</v>
      </c>
      <c r="G227" s="67">
        <v>757.0909</v>
      </c>
      <c r="H227" s="67">
        <v>528.4686</v>
      </c>
      <c r="I227" s="70">
        <f t="shared" si="21"/>
        <v>0.452499185655875</v>
      </c>
      <c r="J227" s="71">
        <f t="shared" si="22"/>
        <v>0.0857876274119317</v>
      </c>
      <c r="K227" s="71">
        <f t="shared" si="23"/>
        <v>0.301974703433894</v>
      </c>
      <c r="L227" s="72">
        <f t="shared" si="24"/>
        <v>2.91072438375898</v>
      </c>
      <c r="M227" s="72">
        <f t="shared" si="25"/>
        <v>0.864447776735492</v>
      </c>
      <c r="N227" s="72">
        <f t="shared" si="26"/>
        <v>6.01666133226454</v>
      </c>
      <c r="O227" s="72">
        <f t="shared" si="27"/>
        <v>3.26394449758634</v>
      </c>
    </row>
    <row r="228" s="25" customFormat="1" spans="1:15">
      <c r="A228" s="65" t="s">
        <v>185</v>
      </c>
      <c r="B228" s="65">
        <v>2015</v>
      </c>
      <c r="C228" s="66">
        <v>681.095</v>
      </c>
      <c r="D228" s="66">
        <v>2098.8</v>
      </c>
      <c r="E228" s="67">
        <v>2153.9073</v>
      </c>
      <c r="F228" s="67">
        <v>1844.6891</v>
      </c>
      <c r="G228" s="67">
        <v>875.7507</v>
      </c>
      <c r="H228" s="67">
        <v>751.5464</v>
      </c>
      <c r="I228" s="70">
        <f t="shared" si="21"/>
        <v>0.324516390318277</v>
      </c>
      <c r="J228" s="71">
        <f t="shared" si="22"/>
        <v>0.143561517248212</v>
      </c>
      <c r="K228" s="71">
        <f t="shared" si="23"/>
        <v>0.141826092745344</v>
      </c>
      <c r="L228" s="72">
        <f t="shared" si="24"/>
        <v>5.68744714794949</v>
      </c>
      <c r="M228" s="72">
        <f t="shared" si="25"/>
        <v>2.39768180921267</v>
      </c>
      <c r="N228" s="72">
        <f t="shared" si="26"/>
        <v>1.16404712153777</v>
      </c>
      <c r="O228" s="72">
        <f t="shared" si="27"/>
        <v>3.08305869289998</v>
      </c>
    </row>
    <row r="229" s="25" customFormat="1" spans="1:15">
      <c r="A229" s="65" t="s">
        <v>186</v>
      </c>
      <c r="B229" s="65">
        <v>2015</v>
      </c>
      <c r="C229" s="66">
        <v>570.287</v>
      </c>
      <c r="D229" s="66">
        <v>1933.994</v>
      </c>
      <c r="E229" s="67">
        <v>1958.5416</v>
      </c>
      <c r="F229" s="67">
        <v>1583.7295</v>
      </c>
      <c r="G229" s="67">
        <v>942.5674</v>
      </c>
      <c r="H229" s="67">
        <v>745.8637</v>
      </c>
      <c r="I229" s="70">
        <f t="shared" si="21"/>
        <v>0.294875268485838</v>
      </c>
      <c r="J229" s="71">
        <f t="shared" si="22"/>
        <v>0.191373060444568</v>
      </c>
      <c r="K229" s="71">
        <f t="shared" si="23"/>
        <v>0.208689267207841</v>
      </c>
      <c r="L229" s="72">
        <f t="shared" si="24"/>
        <v>6.33054278850938</v>
      </c>
      <c r="M229" s="72">
        <f t="shared" si="25"/>
        <v>3.66652981964854</v>
      </c>
      <c r="N229" s="72">
        <f t="shared" si="26"/>
        <v>3.19004777915205</v>
      </c>
      <c r="O229" s="72">
        <f t="shared" si="27"/>
        <v>4.39570679576999</v>
      </c>
    </row>
    <row r="230" s="25" customFormat="1" spans="1:15">
      <c r="A230" s="65" t="s">
        <v>187</v>
      </c>
      <c r="B230" s="65">
        <v>2015</v>
      </c>
      <c r="C230" s="66">
        <v>246.659</v>
      </c>
      <c r="D230" s="66">
        <v>610.854</v>
      </c>
      <c r="E230" s="67">
        <v>765.876</v>
      </c>
      <c r="F230" s="67">
        <v>605.4987</v>
      </c>
      <c r="G230" s="67">
        <v>238.7665</v>
      </c>
      <c r="H230" s="67">
        <v>205.8041</v>
      </c>
      <c r="I230" s="70">
        <f t="shared" si="21"/>
        <v>0.403793705206154</v>
      </c>
      <c r="J230" s="71">
        <f t="shared" si="22"/>
        <v>0.209403741597857</v>
      </c>
      <c r="K230" s="71">
        <f t="shared" si="23"/>
        <v>0.138052867550515</v>
      </c>
      <c r="L230" s="72">
        <f t="shared" si="24"/>
        <v>3.96744154600592</v>
      </c>
      <c r="M230" s="72">
        <f t="shared" si="25"/>
        <v>4.14503756858684</v>
      </c>
      <c r="N230" s="72">
        <f t="shared" si="26"/>
        <v>1.0497157756586</v>
      </c>
      <c r="O230" s="72">
        <f t="shared" si="27"/>
        <v>3.05406496341712</v>
      </c>
    </row>
    <row r="231" s="25" customFormat="1" spans="1:15">
      <c r="A231" s="65" t="s">
        <v>188</v>
      </c>
      <c r="B231" s="65">
        <v>2015</v>
      </c>
      <c r="C231" s="66">
        <v>147.087</v>
      </c>
      <c r="D231" s="66">
        <v>736.579</v>
      </c>
      <c r="E231" s="67">
        <v>519.9459</v>
      </c>
      <c r="F231" s="67">
        <v>433.9616</v>
      </c>
      <c r="G231" s="67">
        <v>266.0153</v>
      </c>
      <c r="H231" s="67">
        <v>204.8238</v>
      </c>
      <c r="I231" s="70">
        <f t="shared" si="21"/>
        <v>0.199689374798901</v>
      </c>
      <c r="J231" s="71">
        <f t="shared" si="22"/>
        <v>0.165371628086691</v>
      </c>
      <c r="K231" s="71">
        <f t="shared" si="23"/>
        <v>0.230030002033718</v>
      </c>
      <c r="L231" s="72">
        <f t="shared" si="24"/>
        <v>8.39570191503995</v>
      </c>
      <c r="M231" s="72">
        <f t="shared" si="25"/>
        <v>2.97649006125211</v>
      </c>
      <c r="N231" s="72">
        <f t="shared" si="26"/>
        <v>3.83668687666378</v>
      </c>
      <c r="O231" s="72">
        <f t="shared" si="27"/>
        <v>5.06962628431861</v>
      </c>
    </row>
    <row r="232" s="25" customFormat="1" spans="1:15">
      <c r="A232" s="65" t="s">
        <v>189</v>
      </c>
      <c r="B232" s="65">
        <v>2015</v>
      </c>
      <c r="C232" s="66">
        <v>235.241</v>
      </c>
      <c r="D232" s="66">
        <v>587.855</v>
      </c>
      <c r="E232" s="67">
        <v>605.5765</v>
      </c>
      <c r="F232" s="67">
        <v>537.0946</v>
      </c>
      <c r="G232" s="67">
        <v>167.7251</v>
      </c>
      <c r="H232" s="67">
        <v>127.1761</v>
      </c>
      <c r="I232" s="70">
        <f t="shared" si="21"/>
        <v>0.400168408876339</v>
      </c>
      <c r="J232" s="71">
        <f t="shared" si="22"/>
        <v>0.113085464842179</v>
      </c>
      <c r="K232" s="71">
        <f t="shared" si="23"/>
        <v>0.241758687280556</v>
      </c>
      <c r="L232" s="72">
        <f t="shared" si="24"/>
        <v>4.04609620282429</v>
      </c>
      <c r="M232" s="72">
        <f t="shared" si="25"/>
        <v>1.58889221832824</v>
      </c>
      <c r="N232" s="72">
        <f t="shared" si="26"/>
        <v>4.19207419134136</v>
      </c>
      <c r="O232" s="72">
        <f t="shared" si="27"/>
        <v>3.27568753749796</v>
      </c>
    </row>
    <row r="233" s="25" customFormat="1" spans="1:15">
      <c r="A233" s="65" t="s">
        <v>190</v>
      </c>
      <c r="B233" s="65">
        <v>2015</v>
      </c>
      <c r="C233" s="66">
        <v>554.375</v>
      </c>
      <c r="D233" s="66">
        <v>1923.083</v>
      </c>
      <c r="E233" s="67">
        <v>2105.5722</v>
      </c>
      <c r="F233" s="67">
        <v>1845.1561</v>
      </c>
      <c r="G233" s="67">
        <v>942.5958</v>
      </c>
      <c r="H233" s="67">
        <v>820.2441</v>
      </c>
      <c r="I233" s="70">
        <f t="shared" si="21"/>
        <v>0.288274089053879</v>
      </c>
      <c r="J233" s="71">
        <f t="shared" si="22"/>
        <v>0.123679491968976</v>
      </c>
      <c r="K233" s="71">
        <f t="shared" si="23"/>
        <v>0.129802933558584</v>
      </c>
      <c r="L233" s="72">
        <f t="shared" si="24"/>
        <v>6.47376239197934</v>
      </c>
      <c r="M233" s="72">
        <f t="shared" si="25"/>
        <v>1.87004211108813</v>
      </c>
      <c r="N233" s="72">
        <f t="shared" si="26"/>
        <v>0.799737041814581</v>
      </c>
      <c r="O233" s="72">
        <f t="shared" si="27"/>
        <v>3.04784718162735</v>
      </c>
    </row>
    <row r="234" s="25" customFormat="1" spans="1:15">
      <c r="A234" s="65" t="s">
        <v>191</v>
      </c>
      <c r="B234" s="65">
        <v>2015</v>
      </c>
      <c r="C234" s="66">
        <v>359.754</v>
      </c>
      <c r="D234" s="66">
        <v>1148.953</v>
      </c>
      <c r="E234" s="67">
        <v>1027.0727</v>
      </c>
      <c r="F234" s="67">
        <v>961.0137</v>
      </c>
      <c r="G234" s="67">
        <v>317.1397</v>
      </c>
      <c r="H234" s="67">
        <v>268.5528</v>
      </c>
      <c r="I234" s="70">
        <f t="shared" si="21"/>
        <v>0.313114635672652</v>
      </c>
      <c r="J234" s="71">
        <f t="shared" si="22"/>
        <v>0.0643177449853355</v>
      </c>
      <c r="K234" s="71">
        <f t="shared" si="23"/>
        <v>0.153203462070501</v>
      </c>
      <c r="L234" s="72">
        <f t="shared" si="24"/>
        <v>5.93482033270226</v>
      </c>
      <c r="M234" s="72">
        <f t="shared" si="25"/>
        <v>0.294668686163174</v>
      </c>
      <c r="N234" s="72">
        <f t="shared" si="26"/>
        <v>1.50878931961598</v>
      </c>
      <c r="O234" s="72">
        <f t="shared" si="27"/>
        <v>2.57942611282714</v>
      </c>
    </row>
    <row r="235" s="25" customFormat="1" spans="1:15">
      <c r="A235" s="65" t="s">
        <v>192</v>
      </c>
      <c r="B235" s="65">
        <v>2015</v>
      </c>
      <c r="C235" s="66">
        <v>440.599</v>
      </c>
      <c r="D235" s="66">
        <v>874.913</v>
      </c>
      <c r="E235" s="67">
        <v>1132.4066</v>
      </c>
      <c r="F235" s="67">
        <v>1103.5705</v>
      </c>
      <c r="G235" s="67">
        <v>316.546</v>
      </c>
      <c r="H235" s="67">
        <v>272.7952</v>
      </c>
      <c r="I235" s="70">
        <f t="shared" si="21"/>
        <v>0.503591785697549</v>
      </c>
      <c r="J235" s="71">
        <f t="shared" si="22"/>
        <v>0.0254644400694945</v>
      </c>
      <c r="K235" s="71">
        <f t="shared" si="23"/>
        <v>0.138213087513347</v>
      </c>
      <c r="L235" s="72">
        <f t="shared" si="24"/>
        <v>1.80221612494836</v>
      </c>
      <c r="M235" s="72">
        <f t="shared" si="25"/>
        <v>-0.736440860727183</v>
      </c>
      <c r="N235" s="72">
        <f t="shared" si="26"/>
        <v>1.05457055188888</v>
      </c>
      <c r="O235" s="72">
        <f t="shared" si="27"/>
        <v>0.70678193870335</v>
      </c>
    </row>
    <row r="236" s="25" customFormat="1" spans="1:15">
      <c r="A236" s="65" t="s">
        <v>193</v>
      </c>
      <c r="B236" s="65">
        <v>2015</v>
      </c>
      <c r="C236" s="66">
        <v>368.991</v>
      </c>
      <c r="D236" s="66">
        <v>791.078</v>
      </c>
      <c r="E236" s="67">
        <v>910.1115</v>
      </c>
      <c r="F236" s="67">
        <v>849.4232</v>
      </c>
      <c r="G236" s="67">
        <v>314.3401</v>
      </c>
      <c r="H236" s="67">
        <v>258.8941</v>
      </c>
      <c r="I236" s="70">
        <f t="shared" si="21"/>
        <v>0.466440730244047</v>
      </c>
      <c r="J236" s="71">
        <f t="shared" si="22"/>
        <v>0.0666822691505382</v>
      </c>
      <c r="K236" s="71">
        <f t="shared" si="23"/>
        <v>0.176388567669222</v>
      </c>
      <c r="L236" s="72">
        <f t="shared" si="24"/>
        <v>2.60824775692928</v>
      </c>
      <c r="M236" s="72">
        <f t="shared" si="25"/>
        <v>0.35741967854013</v>
      </c>
      <c r="N236" s="72">
        <f t="shared" si="26"/>
        <v>2.2113141334238</v>
      </c>
      <c r="O236" s="72">
        <f t="shared" si="27"/>
        <v>1.7256605229644</v>
      </c>
    </row>
    <row r="237" s="25" customFormat="1" spans="1:15">
      <c r="A237" s="65" t="s">
        <v>194</v>
      </c>
      <c r="B237" s="65">
        <v>2015</v>
      </c>
      <c r="C237" s="66">
        <v>473.254</v>
      </c>
      <c r="D237" s="66">
        <v>4613.273</v>
      </c>
      <c r="E237" s="67">
        <v>2563.628</v>
      </c>
      <c r="F237" s="67">
        <v>1475.4831</v>
      </c>
      <c r="G237" s="67">
        <v>1204.4979</v>
      </c>
      <c r="H237" s="67">
        <v>931.4699</v>
      </c>
      <c r="I237" s="70">
        <f t="shared" si="21"/>
        <v>0.102585301151699</v>
      </c>
      <c r="J237" s="71">
        <f t="shared" si="22"/>
        <v>0.424455069144197</v>
      </c>
      <c r="K237" s="71">
        <f t="shared" si="23"/>
        <v>0.226673703623726</v>
      </c>
      <c r="L237" s="72">
        <f t="shared" si="24"/>
        <v>10.5024779944386</v>
      </c>
      <c r="M237" s="72">
        <f t="shared" si="25"/>
        <v>9.85218339272676</v>
      </c>
      <c r="N237" s="72">
        <f t="shared" si="26"/>
        <v>3.73498870213861</v>
      </c>
      <c r="O237" s="72">
        <f t="shared" si="27"/>
        <v>8.02988336310131</v>
      </c>
    </row>
    <row r="238" s="25" customFormat="1" spans="1:15">
      <c r="A238" s="65" t="s">
        <v>195</v>
      </c>
      <c r="B238" s="65">
        <v>2015</v>
      </c>
      <c r="C238" s="66">
        <v>186.869</v>
      </c>
      <c r="D238" s="66">
        <v>389.76</v>
      </c>
      <c r="E238" s="67">
        <v>479.1203</v>
      </c>
      <c r="F238" s="67">
        <v>470.89</v>
      </c>
      <c r="G238" s="67">
        <v>171.2526</v>
      </c>
      <c r="H238" s="67">
        <v>142.2856</v>
      </c>
      <c r="I238" s="70">
        <f t="shared" si="21"/>
        <v>0.479446325944171</v>
      </c>
      <c r="J238" s="71">
        <f t="shared" si="22"/>
        <v>0.0171779404880152</v>
      </c>
      <c r="K238" s="71">
        <f t="shared" si="23"/>
        <v>0.169147796880164</v>
      </c>
      <c r="L238" s="72">
        <f t="shared" si="24"/>
        <v>2.32607753594659</v>
      </c>
      <c r="M238" s="72">
        <f t="shared" si="25"/>
        <v>-0.956352367541693</v>
      </c>
      <c r="N238" s="72">
        <f t="shared" si="26"/>
        <v>1.99191374601783</v>
      </c>
      <c r="O238" s="72">
        <f t="shared" si="27"/>
        <v>1.12054630480757</v>
      </c>
    </row>
    <row r="239" s="25" customFormat="1" spans="1:15">
      <c r="A239" s="65" t="s">
        <v>196</v>
      </c>
      <c r="B239" s="65">
        <v>2015</v>
      </c>
      <c r="C239" s="66">
        <v>61.983</v>
      </c>
      <c r="D239" s="66">
        <v>187.865</v>
      </c>
      <c r="E239" s="67">
        <v>167.9503</v>
      </c>
      <c r="F239" s="67">
        <v>157.4501</v>
      </c>
      <c r="G239" s="67">
        <v>58.267</v>
      </c>
      <c r="H239" s="67">
        <v>47.5322</v>
      </c>
      <c r="I239" s="70">
        <f t="shared" si="21"/>
        <v>0.329933729007532</v>
      </c>
      <c r="J239" s="71">
        <f t="shared" si="22"/>
        <v>0.0625196858832643</v>
      </c>
      <c r="K239" s="71">
        <f t="shared" si="23"/>
        <v>0.184234643966568</v>
      </c>
      <c r="L239" s="72">
        <f t="shared" si="24"/>
        <v>5.56991222757129</v>
      </c>
      <c r="M239" s="72">
        <f t="shared" si="25"/>
        <v>0.246950843111353</v>
      </c>
      <c r="N239" s="72">
        <f t="shared" si="26"/>
        <v>2.44905569843176</v>
      </c>
      <c r="O239" s="72">
        <f t="shared" si="27"/>
        <v>2.75530625637147</v>
      </c>
    </row>
    <row r="240" s="25" customFormat="1" spans="1:15">
      <c r="A240" s="65" t="s">
        <v>197</v>
      </c>
      <c r="B240" s="65">
        <v>2015</v>
      </c>
      <c r="C240" s="66">
        <v>304.884</v>
      </c>
      <c r="D240" s="66">
        <v>544.408</v>
      </c>
      <c r="E240" s="67">
        <v>758.0575</v>
      </c>
      <c r="F240" s="67">
        <v>664.621</v>
      </c>
      <c r="G240" s="67">
        <v>332.7186</v>
      </c>
      <c r="H240" s="67">
        <v>301.9389</v>
      </c>
      <c r="I240" s="70">
        <f t="shared" si="21"/>
        <v>0.560028508030742</v>
      </c>
      <c r="J240" s="71">
        <f t="shared" si="22"/>
        <v>0.123257800364748</v>
      </c>
      <c r="K240" s="71">
        <f t="shared" si="23"/>
        <v>0.0925097064005439</v>
      </c>
      <c r="L240" s="72">
        <f t="shared" si="24"/>
        <v>0.577761453322375</v>
      </c>
      <c r="M240" s="72">
        <f t="shared" si="25"/>
        <v>1.85885103635446</v>
      </c>
      <c r="N240" s="72">
        <f t="shared" si="26"/>
        <v>-0.330273660700393</v>
      </c>
      <c r="O240" s="72">
        <f t="shared" si="27"/>
        <v>0.702112942992146</v>
      </c>
    </row>
    <row r="241" s="25" customFormat="1" spans="1:15">
      <c r="A241" s="65" t="s">
        <v>198</v>
      </c>
      <c r="B241" s="65">
        <v>2015</v>
      </c>
      <c r="C241" s="66">
        <v>688.92</v>
      </c>
      <c r="D241" s="66">
        <v>1250.064</v>
      </c>
      <c r="E241" s="67">
        <v>1680.6498</v>
      </c>
      <c r="F241" s="67">
        <v>1527.5756</v>
      </c>
      <c r="G241" s="67">
        <v>587.3643</v>
      </c>
      <c r="H241" s="67">
        <v>490.6764</v>
      </c>
      <c r="I241" s="70">
        <f t="shared" si="21"/>
        <v>0.551107783281496</v>
      </c>
      <c r="J241" s="71">
        <f t="shared" si="22"/>
        <v>0.0910803666534218</v>
      </c>
      <c r="K241" s="71">
        <f t="shared" si="23"/>
        <v>0.164613171076281</v>
      </c>
      <c r="L241" s="72">
        <f t="shared" si="24"/>
        <v>0.771306057649605</v>
      </c>
      <c r="M241" s="72">
        <f t="shared" si="25"/>
        <v>1.00490928890087</v>
      </c>
      <c r="N241" s="72">
        <f t="shared" si="26"/>
        <v>1.85451143249388</v>
      </c>
      <c r="O241" s="72">
        <f t="shared" si="27"/>
        <v>1.21024225968145</v>
      </c>
    </row>
    <row r="242" s="25" customFormat="1" spans="1:15">
      <c r="A242" s="65" t="s">
        <v>199</v>
      </c>
      <c r="B242" s="65">
        <v>2015</v>
      </c>
      <c r="C242" s="66">
        <v>94.831</v>
      </c>
      <c r="D242" s="66">
        <v>297.264</v>
      </c>
      <c r="E242" s="67">
        <v>315.3805</v>
      </c>
      <c r="F242" s="67">
        <v>242.1634</v>
      </c>
      <c r="G242" s="67">
        <v>135.8068</v>
      </c>
      <c r="H242" s="67">
        <v>114.2415</v>
      </c>
      <c r="I242" s="70">
        <f t="shared" si="21"/>
        <v>0.319012729425696</v>
      </c>
      <c r="J242" s="71">
        <f t="shared" si="22"/>
        <v>0.232154809824957</v>
      </c>
      <c r="K242" s="71">
        <f t="shared" si="23"/>
        <v>0.158793963188883</v>
      </c>
      <c r="L242" s="72">
        <f t="shared" si="24"/>
        <v>5.80685492027158</v>
      </c>
      <c r="M242" s="72">
        <f t="shared" si="25"/>
        <v>4.74881744527252</v>
      </c>
      <c r="N242" s="72">
        <f t="shared" si="26"/>
        <v>1.67818538902619</v>
      </c>
      <c r="O242" s="72">
        <f t="shared" si="27"/>
        <v>4.07795258485676</v>
      </c>
    </row>
    <row r="243" s="25" customFormat="1" spans="1:15">
      <c r="A243" s="65" t="s">
        <v>200</v>
      </c>
      <c r="B243" s="65">
        <v>2015</v>
      </c>
      <c r="C243" s="66">
        <v>121.795</v>
      </c>
      <c r="D243" s="66">
        <v>291.149</v>
      </c>
      <c r="E243" s="67">
        <v>406.4844</v>
      </c>
      <c r="F243" s="67">
        <v>329.0209</v>
      </c>
      <c r="G243" s="67">
        <v>214.0788</v>
      </c>
      <c r="H243" s="67">
        <v>188.5841</v>
      </c>
      <c r="I243" s="70">
        <f t="shared" si="21"/>
        <v>0.418325324833676</v>
      </c>
      <c r="J243" s="71">
        <f t="shared" si="22"/>
        <v>0.190569428986697</v>
      </c>
      <c r="K243" s="71">
        <f t="shared" si="23"/>
        <v>0.119090260221937</v>
      </c>
      <c r="L243" s="72">
        <f t="shared" si="24"/>
        <v>3.65216261406931</v>
      </c>
      <c r="M243" s="72">
        <f t="shared" si="25"/>
        <v>3.64520262315427</v>
      </c>
      <c r="N243" s="72">
        <f t="shared" si="26"/>
        <v>0.475135594166791</v>
      </c>
      <c r="O243" s="72">
        <f t="shared" si="27"/>
        <v>2.59083361046346</v>
      </c>
    </row>
    <row r="244" s="25" customFormat="1" spans="1:15">
      <c r="A244" s="65" t="s">
        <v>201</v>
      </c>
      <c r="B244" s="65">
        <v>2015</v>
      </c>
      <c r="C244" s="66">
        <v>3.846</v>
      </c>
      <c r="D244" s="66">
        <v>12.379</v>
      </c>
      <c r="E244" s="67">
        <v>28.1579</v>
      </c>
      <c r="F244" s="67">
        <v>18.7897</v>
      </c>
      <c r="G244" s="67">
        <v>21.4284</v>
      </c>
      <c r="H244" s="67">
        <v>17.0623</v>
      </c>
      <c r="I244" s="70">
        <f t="shared" si="21"/>
        <v>0.310687454560142</v>
      </c>
      <c r="J244" s="71">
        <f t="shared" si="22"/>
        <v>0.332702367719184</v>
      </c>
      <c r="K244" s="71">
        <f t="shared" si="23"/>
        <v>0.20375296335704</v>
      </c>
      <c r="L244" s="72">
        <f t="shared" si="24"/>
        <v>5.98748060653157</v>
      </c>
      <c r="M244" s="72">
        <f t="shared" si="25"/>
        <v>7.41720169432973</v>
      </c>
      <c r="N244" s="72">
        <f t="shared" si="26"/>
        <v>3.04047434163128</v>
      </c>
      <c r="O244" s="72">
        <f t="shared" si="27"/>
        <v>5.48171888083086</v>
      </c>
    </row>
    <row r="245" s="25" customFormat="1" spans="1:15">
      <c r="A245" s="65" t="s">
        <v>202</v>
      </c>
      <c r="B245" s="65">
        <v>2015</v>
      </c>
      <c r="C245" s="66">
        <v>207.489</v>
      </c>
      <c r="D245" s="66">
        <v>544.218</v>
      </c>
      <c r="E245" s="67">
        <v>604.9202</v>
      </c>
      <c r="F245" s="67">
        <v>612.9684</v>
      </c>
      <c r="G245" s="67">
        <v>219.6699</v>
      </c>
      <c r="H245" s="67">
        <v>179.6124</v>
      </c>
      <c r="I245" s="70">
        <f t="shared" si="21"/>
        <v>0.38126081827503</v>
      </c>
      <c r="J245" s="71">
        <f t="shared" si="22"/>
        <v>-0.013304564800448</v>
      </c>
      <c r="K245" s="71">
        <f t="shared" si="23"/>
        <v>0.182353158079464</v>
      </c>
      <c r="L245" s="72">
        <f t="shared" si="24"/>
        <v>4.4563164757927</v>
      </c>
      <c r="M245" s="72">
        <f t="shared" si="25"/>
        <v>-1.76531320843159</v>
      </c>
      <c r="N245" s="72">
        <f t="shared" si="26"/>
        <v>2.39204536837777</v>
      </c>
      <c r="O245" s="72">
        <f t="shared" si="27"/>
        <v>1.69434954524629</v>
      </c>
    </row>
    <row r="246" s="25" customFormat="1" spans="1:15">
      <c r="A246" s="65" t="s">
        <v>203</v>
      </c>
      <c r="B246" s="65">
        <v>2015</v>
      </c>
      <c r="C246" s="66">
        <v>109.196</v>
      </c>
      <c r="D246" s="66">
        <v>197.013</v>
      </c>
      <c r="E246" s="67">
        <v>312.2292</v>
      </c>
      <c r="F246" s="67">
        <v>307.6069</v>
      </c>
      <c r="G246" s="67">
        <v>105.4891</v>
      </c>
      <c r="H246" s="67">
        <v>92.767</v>
      </c>
      <c r="I246" s="70">
        <f t="shared" si="21"/>
        <v>0.554257840853142</v>
      </c>
      <c r="J246" s="71">
        <f t="shared" si="22"/>
        <v>0.0148041887177753</v>
      </c>
      <c r="K246" s="71">
        <f t="shared" si="23"/>
        <v>0.120601085799386</v>
      </c>
      <c r="L246" s="72">
        <f t="shared" si="24"/>
        <v>0.702962210770603</v>
      </c>
      <c r="M246" s="72">
        <f t="shared" si="25"/>
        <v>-1.01934824697959</v>
      </c>
      <c r="N246" s="72">
        <f t="shared" si="26"/>
        <v>0.520914659221036</v>
      </c>
      <c r="O246" s="72">
        <f t="shared" si="27"/>
        <v>0.0681762076706823</v>
      </c>
    </row>
    <row r="247" s="25" customFormat="1" spans="1:15">
      <c r="A247" s="65" t="s">
        <v>204</v>
      </c>
      <c r="B247" s="65">
        <v>2015</v>
      </c>
      <c r="C247" s="66">
        <v>30.133</v>
      </c>
      <c r="D247" s="66">
        <v>69.941</v>
      </c>
      <c r="E247" s="67">
        <v>103.3005</v>
      </c>
      <c r="F247" s="67">
        <v>111.1941</v>
      </c>
      <c r="G247" s="67">
        <v>52.749</v>
      </c>
      <c r="H247" s="67">
        <v>45.2779</v>
      </c>
      <c r="I247" s="70">
        <f t="shared" si="21"/>
        <v>0.430834560558185</v>
      </c>
      <c r="J247" s="71">
        <f t="shared" si="22"/>
        <v>-0.0764139573380575</v>
      </c>
      <c r="K247" s="71">
        <f t="shared" si="23"/>
        <v>0.14163491251019</v>
      </c>
      <c r="L247" s="72">
        <f t="shared" si="24"/>
        <v>3.38076145028598</v>
      </c>
      <c r="M247" s="72">
        <f t="shared" si="25"/>
        <v>-3.44014363237962</v>
      </c>
      <c r="N247" s="72">
        <f t="shared" si="26"/>
        <v>1.15825422753806</v>
      </c>
      <c r="O247" s="72">
        <f t="shared" si="27"/>
        <v>0.366290681814807</v>
      </c>
    </row>
    <row r="248" s="25" customFormat="1" spans="1:15">
      <c r="A248" s="65" t="s">
        <v>205</v>
      </c>
      <c r="B248" s="65">
        <v>2015</v>
      </c>
      <c r="C248" s="66">
        <v>46.398</v>
      </c>
      <c r="D248" s="66">
        <v>111.118</v>
      </c>
      <c r="E248" s="67">
        <v>143.9319</v>
      </c>
      <c r="F248" s="67">
        <v>137.077</v>
      </c>
      <c r="G248" s="67">
        <v>68.1867</v>
      </c>
      <c r="H248" s="67">
        <v>61.3997</v>
      </c>
      <c r="I248" s="70">
        <f t="shared" si="21"/>
        <v>0.417556111521086</v>
      </c>
      <c r="J248" s="71">
        <f t="shared" si="22"/>
        <v>0.0476259953491895</v>
      </c>
      <c r="K248" s="71">
        <f t="shared" si="23"/>
        <v>0.0995355399220082</v>
      </c>
      <c r="L248" s="72">
        <f t="shared" si="24"/>
        <v>3.66885151440122</v>
      </c>
      <c r="M248" s="72">
        <f t="shared" si="25"/>
        <v>-0.148305790304503</v>
      </c>
      <c r="N248" s="72">
        <f t="shared" si="26"/>
        <v>-0.1173860218887</v>
      </c>
      <c r="O248" s="72">
        <f t="shared" si="27"/>
        <v>1.13438656740267</v>
      </c>
    </row>
    <row r="249" s="25" customFormat="1" spans="1:15">
      <c r="A249" s="65" t="s">
        <v>206</v>
      </c>
      <c r="B249" s="65">
        <v>2015</v>
      </c>
      <c r="C249" s="66">
        <v>154.786</v>
      </c>
      <c r="D249" s="66">
        <v>344.66</v>
      </c>
      <c r="E249" s="67">
        <v>606.9994</v>
      </c>
      <c r="F249" s="67">
        <v>490.3758</v>
      </c>
      <c r="G249" s="67">
        <v>234.0261</v>
      </c>
      <c r="H249" s="67">
        <v>186.8106</v>
      </c>
      <c r="I249" s="70">
        <f t="shared" si="21"/>
        <v>0.449097661463471</v>
      </c>
      <c r="J249" s="71">
        <f t="shared" si="22"/>
        <v>0.1921313266537</v>
      </c>
      <c r="K249" s="71">
        <f t="shared" si="23"/>
        <v>0.201753137791041</v>
      </c>
      <c r="L249" s="72">
        <f t="shared" si="24"/>
        <v>2.98452406623254</v>
      </c>
      <c r="M249" s="72">
        <f t="shared" si="25"/>
        <v>3.68665308918802</v>
      </c>
      <c r="N249" s="72">
        <f t="shared" si="26"/>
        <v>2.97987823705806</v>
      </c>
      <c r="O249" s="72">
        <f t="shared" si="27"/>
        <v>3.21701846415954</v>
      </c>
    </row>
    <row r="250" s="25" customFormat="1" spans="1:15">
      <c r="A250" s="65" t="s">
        <v>176</v>
      </c>
      <c r="B250" s="65">
        <v>2016</v>
      </c>
      <c r="C250" s="66">
        <v>275.392</v>
      </c>
      <c r="D250" s="66">
        <v>1271.248</v>
      </c>
      <c r="E250" s="67">
        <v>2249.0081</v>
      </c>
      <c r="F250" s="67">
        <v>1479.3502</v>
      </c>
      <c r="G250" s="67">
        <v>937.9137</v>
      </c>
      <c r="H250" s="67">
        <v>793.5663</v>
      </c>
      <c r="I250" s="70">
        <f t="shared" si="21"/>
        <v>0.216631215938983</v>
      </c>
      <c r="J250" s="71">
        <f t="shared" si="22"/>
        <v>0.342221044023808</v>
      </c>
      <c r="K250" s="71">
        <f t="shared" si="23"/>
        <v>0.153902645840444</v>
      </c>
      <c r="L250" s="72">
        <f t="shared" si="24"/>
        <v>8.02813066581952</v>
      </c>
      <c r="M250" s="72">
        <f t="shared" si="25"/>
        <v>7.66981335845242</v>
      </c>
      <c r="N250" s="72">
        <f t="shared" si="26"/>
        <v>1.52997507379359</v>
      </c>
      <c r="O250" s="72">
        <f t="shared" si="27"/>
        <v>5.74263969935518</v>
      </c>
    </row>
    <row r="251" s="25" customFormat="1" spans="1:15">
      <c r="A251" s="65" t="s">
        <v>177</v>
      </c>
      <c r="B251" s="65">
        <v>2016</v>
      </c>
      <c r="C251" s="66">
        <v>208.613</v>
      </c>
      <c r="D251" s="66">
        <v>430.418</v>
      </c>
      <c r="E251" s="67">
        <v>751.373</v>
      </c>
      <c r="F251" s="67">
        <v>750.0697</v>
      </c>
      <c r="G251" s="67">
        <v>310.8467</v>
      </c>
      <c r="H251" s="67">
        <v>255.2231</v>
      </c>
      <c r="I251" s="70">
        <f t="shared" si="21"/>
        <v>0.484675362089875</v>
      </c>
      <c r="J251" s="71">
        <f t="shared" si="22"/>
        <v>0.00173455793593866</v>
      </c>
      <c r="K251" s="71">
        <f t="shared" si="23"/>
        <v>0.178942224575651</v>
      </c>
      <c r="L251" s="72">
        <f t="shared" si="24"/>
        <v>2.21262803937752</v>
      </c>
      <c r="M251" s="72">
        <f t="shared" si="25"/>
        <v>-1.36619701834343</v>
      </c>
      <c r="N251" s="72">
        <f t="shared" si="26"/>
        <v>2.28869171253723</v>
      </c>
      <c r="O251" s="72">
        <f t="shared" si="27"/>
        <v>1.04504091119044</v>
      </c>
    </row>
    <row r="252" s="25" customFormat="1" spans="1:15">
      <c r="A252" s="65" t="s">
        <v>178</v>
      </c>
      <c r="B252" s="65">
        <v>2016</v>
      </c>
      <c r="C252" s="66">
        <v>391.301</v>
      </c>
      <c r="D252" s="66">
        <v>1011.836</v>
      </c>
      <c r="E252" s="67">
        <v>1221.2784</v>
      </c>
      <c r="F252" s="67">
        <v>1269.444</v>
      </c>
      <c r="G252" s="67">
        <v>678.1466</v>
      </c>
      <c r="H252" s="67">
        <v>587.6172</v>
      </c>
      <c r="I252" s="70">
        <f t="shared" si="21"/>
        <v>0.386723737838938</v>
      </c>
      <c r="J252" s="71">
        <f t="shared" si="22"/>
        <v>-0.0394386734425173</v>
      </c>
      <c r="K252" s="71">
        <f t="shared" si="23"/>
        <v>0.133495323872449</v>
      </c>
      <c r="L252" s="72">
        <f t="shared" si="24"/>
        <v>4.3377926298958</v>
      </c>
      <c r="M252" s="72">
        <f t="shared" si="25"/>
        <v>-2.45887400020147</v>
      </c>
      <c r="N252" s="72">
        <f t="shared" si="26"/>
        <v>0.911619034618487</v>
      </c>
      <c r="O252" s="72">
        <f t="shared" si="27"/>
        <v>0.930179221437605</v>
      </c>
    </row>
    <row r="253" s="25" customFormat="1" spans="1:15">
      <c r="A253" s="65" t="s">
        <v>179</v>
      </c>
      <c r="B253" s="65">
        <v>2016</v>
      </c>
      <c r="C253" s="66">
        <v>216.607</v>
      </c>
      <c r="D253" s="66">
        <v>543.603</v>
      </c>
      <c r="E253" s="67">
        <v>788.0278</v>
      </c>
      <c r="F253" s="67">
        <v>746.8782</v>
      </c>
      <c r="G253" s="67">
        <v>211.152</v>
      </c>
      <c r="H253" s="67">
        <v>190.3631</v>
      </c>
      <c r="I253" s="70">
        <f t="shared" si="21"/>
        <v>0.398465424215834</v>
      </c>
      <c r="J253" s="71">
        <f t="shared" si="22"/>
        <v>0.0522184623435873</v>
      </c>
      <c r="K253" s="71">
        <f t="shared" si="23"/>
        <v>0.0984546677275138</v>
      </c>
      <c r="L253" s="72">
        <f t="shared" si="24"/>
        <v>4.08304426495574</v>
      </c>
      <c r="M253" s="72">
        <f t="shared" si="25"/>
        <v>-0.0264284732536246</v>
      </c>
      <c r="N253" s="72">
        <f t="shared" si="26"/>
        <v>-0.150137200612215</v>
      </c>
      <c r="O253" s="72">
        <f t="shared" si="27"/>
        <v>1.3021595303633</v>
      </c>
    </row>
    <row r="254" s="25" customFormat="1" spans="1:15">
      <c r="A254" s="65" t="s">
        <v>180</v>
      </c>
      <c r="B254" s="65">
        <v>2016</v>
      </c>
      <c r="C254" s="66">
        <v>236.452</v>
      </c>
      <c r="D254" s="66">
        <v>418.565</v>
      </c>
      <c r="E254" s="67">
        <v>612.5092</v>
      </c>
      <c r="F254" s="67">
        <v>627.8011</v>
      </c>
      <c r="G254" s="67">
        <v>205.5245</v>
      </c>
      <c r="H254" s="67">
        <v>170.0301</v>
      </c>
      <c r="I254" s="70">
        <f t="shared" si="21"/>
        <v>0.564911065187008</v>
      </c>
      <c r="J254" s="71">
        <f t="shared" si="22"/>
        <v>-0.0249659923475436</v>
      </c>
      <c r="K254" s="71">
        <f t="shared" si="23"/>
        <v>0.172701551396549</v>
      </c>
      <c r="L254" s="72">
        <f t="shared" si="24"/>
        <v>0.471829186664943</v>
      </c>
      <c r="M254" s="72">
        <f t="shared" si="25"/>
        <v>-2.07479033786049</v>
      </c>
      <c r="N254" s="72">
        <f t="shared" si="26"/>
        <v>2.09959497780309</v>
      </c>
      <c r="O254" s="72">
        <f t="shared" si="27"/>
        <v>0.165544608869181</v>
      </c>
    </row>
    <row r="255" s="25" customFormat="1" spans="1:15">
      <c r="A255" s="65" t="s">
        <v>181</v>
      </c>
      <c r="B255" s="65">
        <v>2016</v>
      </c>
      <c r="C255" s="66">
        <v>679.749</v>
      </c>
      <c r="D255" s="66">
        <v>1120.549</v>
      </c>
      <c r="E255" s="67">
        <v>1676.1193</v>
      </c>
      <c r="F255" s="67">
        <v>1930.2853</v>
      </c>
      <c r="G255" s="67">
        <v>440.532</v>
      </c>
      <c r="H255" s="67">
        <v>410.8158</v>
      </c>
      <c r="I255" s="70">
        <f t="shared" si="21"/>
        <v>0.606621397190127</v>
      </c>
      <c r="J255" s="71">
        <f t="shared" si="22"/>
        <v>-0.151639564081149</v>
      </c>
      <c r="K255" s="71">
        <f t="shared" si="23"/>
        <v>0.0674552586418239</v>
      </c>
      <c r="L255" s="72">
        <f t="shared" si="24"/>
        <v>-0.433120795631477</v>
      </c>
      <c r="M255" s="72">
        <f t="shared" si="25"/>
        <v>-5.43652055453422</v>
      </c>
      <c r="N255" s="72">
        <f t="shared" si="26"/>
        <v>-1.08944084119076</v>
      </c>
      <c r="O255" s="72">
        <f t="shared" si="27"/>
        <v>-2.31969406378549</v>
      </c>
    </row>
    <row r="256" s="25" customFormat="1" spans="1:15">
      <c r="A256" s="65" t="s">
        <v>182</v>
      </c>
      <c r="B256" s="65">
        <v>2016</v>
      </c>
      <c r="C256" s="66">
        <v>286.693</v>
      </c>
      <c r="D256" s="66">
        <v>420.14</v>
      </c>
      <c r="E256" s="67">
        <v>636.0398</v>
      </c>
      <c r="F256" s="67">
        <v>676.3465</v>
      </c>
      <c r="G256" s="67">
        <v>194.0802</v>
      </c>
      <c r="H256" s="67">
        <v>150.7989</v>
      </c>
      <c r="I256" s="70">
        <f t="shared" si="21"/>
        <v>0.682374922644833</v>
      </c>
      <c r="J256" s="71">
        <f t="shared" si="22"/>
        <v>-0.0633713487740861</v>
      </c>
      <c r="K256" s="71">
        <f t="shared" si="23"/>
        <v>0.223007292861405</v>
      </c>
      <c r="L256" s="72">
        <f t="shared" si="24"/>
        <v>-2.07667404076028</v>
      </c>
      <c r="M256" s="72">
        <f t="shared" si="25"/>
        <v>-3.09401199091965</v>
      </c>
      <c r="N256" s="72">
        <f t="shared" si="26"/>
        <v>3.62389390780286</v>
      </c>
      <c r="O256" s="72">
        <f t="shared" si="27"/>
        <v>-0.51559737462569</v>
      </c>
    </row>
    <row r="257" s="25" customFormat="1" spans="1:15">
      <c r="A257" s="65" t="s">
        <v>183</v>
      </c>
      <c r="B257" s="65">
        <v>2016</v>
      </c>
      <c r="C257" s="66">
        <v>488.542</v>
      </c>
      <c r="D257" s="66">
        <v>655.6</v>
      </c>
      <c r="E257" s="67">
        <v>1005.7415</v>
      </c>
      <c r="F257" s="67">
        <v>1332.7405</v>
      </c>
      <c r="G257" s="67">
        <v>312.8725</v>
      </c>
      <c r="H257" s="67">
        <v>287.096</v>
      </c>
      <c r="I257" s="70">
        <f t="shared" si="21"/>
        <v>0.745183038438072</v>
      </c>
      <c r="J257" s="71">
        <f t="shared" si="22"/>
        <v>-0.325132253168434</v>
      </c>
      <c r="K257" s="71">
        <f t="shared" si="23"/>
        <v>0.0823865951785472</v>
      </c>
      <c r="L257" s="72">
        <f t="shared" si="24"/>
        <v>-3.43936286498044</v>
      </c>
      <c r="M257" s="72">
        <f t="shared" si="25"/>
        <v>-10.0407612599534</v>
      </c>
      <c r="N257" s="72">
        <f t="shared" si="26"/>
        <v>-0.637010966515441</v>
      </c>
      <c r="O257" s="72">
        <f t="shared" si="27"/>
        <v>-4.70571169714978</v>
      </c>
    </row>
    <row r="258" s="25" customFormat="1" spans="1:15">
      <c r="A258" s="65" t="s">
        <v>184</v>
      </c>
      <c r="B258" s="65">
        <v>2016</v>
      </c>
      <c r="C258" s="66">
        <v>476.277</v>
      </c>
      <c r="D258" s="66">
        <v>1050.861</v>
      </c>
      <c r="E258" s="67">
        <v>2579.7193</v>
      </c>
      <c r="F258" s="67">
        <v>2158.1945</v>
      </c>
      <c r="G258" s="67">
        <v>903.4909</v>
      </c>
      <c r="H258" s="67">
        <v>609.533</v>
      </c>
      <c r="I258" s="70">
        <f t="shared" ref="I258:I321" si="28">C258/D258</f>
        <v>0.453225497948825</v>
      </c>
      <c r="J258" s="71">
        <f t="shared" ref="J258:J321" si="29">(E258-F258)/E258</f>
        <v>0.163399483036779</v>
      </c>
      <c r="K258" s="71">
        <f t="shared" ref="K258:K321" si="30">(G258-H258)/G258</f>
        <v>0.325357897904672</v>
      </c>
      <c r="L258" s="72">
        <f t="shared" ref="L258:L321" si="31">($I$10-I258)/($I$10-$I$20)*10</f>
        <v>2.89496626664313</v>
      </c>
      <c r="M258" s="72">
        <f t="shared" ref="M258:M321" si="32">(J258-$J$10)/($J$20-$J$10)*10</f>
        <v>2.92415223328039</v>
      </c>
      <c r="N258" s="72">
        <f t="shared" ref="N258:N321" si="33">(K258-$K$10)/($K$15-$K$10)*10</f>
        <v>6.72518837657187</v>
      </c>
      <c r="O258" s="72">
        <f t="shared" ref="O258:O321" si="34">AVERAGE(L258:N258)</f>
        <v>4.18143562549846</v>
      </c>
    </row>
    <row r="259" s="25" customFormat="1" spans="1:15">
      <c r="A259" s="65" t="s">
        <v>185</v>
      </c>
      <c r="B259" s="65">
        <v>2016</v>
      </c>
      <c r="C259" s="66">
        <v>724.227</v>
      </c>
      <c r="D259" s="66">
        <v>2137.307</v>
      </c>
      <c r="E259" s="67">
        <v>2324.5155</v>
      </c>
      <c r="F259" s="67">
        <v>2085.5719</v>
      </c>
      <c r="G259" s="67">
        <v>990.4685</v>
      </c>
      <c r="H259" s="67">
        <v>843.5546</v>
      </c>
      <c r="I259" s="70">
        <f t="shared" si="28"/>
        <v>0.338850244723851</v>
      </c>
      <c r="J259" s="71">
        <f t="shared" si="29"/>
        <v>0.102792861566206</v>
      </c>
      <c r="K259" s="71">
        <f t="shared" si="30"/>
        <v>0.148327685332749</v>
      </c>
      <c r="L259" s="72">
        <f t="shared" si="31"/>
        <v>5.37645894268674</v>
      </c>
      <c r="M259" s="72">
        <f t="shared" si="32"/>
        <v>1.31574167107881</v>
      </c>
      <c r="N259" s="72">
        <f t="shared" si="33"/>
        <v>1.3610498956883</v>
      </c>
      <c r="O259" s="72">
        <f t="shared" si="34"/>
        <v>2.68441683648461</v>
      </c>
    </row>
    <row r="260" s="25" customFormat="1" spans="1:15">
      <c r="A260" s="65" t="s">
        <v>186</v>
      </c>
      <c r="B260" s="65">
        <v>2016</v>
      </c>
      <c r="C260" s="66">
        <v>663.903</v>
      </c>
      <c r="D260" s="66">
        <v>1843.037</v>
      </c>
      <c r="E260" s="67">
        <v>2358.4219</v>
      </c>
      <c r="F260" s="67">
        <v>2157.4175</v>
      </c>
      <c r="G260" s="67">
        <v>1031.8045</v>
      </c>
      <c r="H260" s="67">
        <v>832.6036</v>
      </c>
      <c r="I260" s="70">
        <f t="shared" si="28"/>
        <v>0.36022228528239</v>
      </c>
      <c r="J260" s="71">
        <f t="shared" si="29"/>
        <v>0.085228346972185</v>
      </c>
      <c r="K260" s="71">
        <f t="shared" si="30"/>
        <v>0.193060700937048</v>
      </c>
      <c r="L260" s="72">
        <f t="shared" si="31"/>
        <v>4.91276980869372</v>
      </c>
      <c r="M260" s="72">
        <f t="shared" si="32"/>
        <v>0.849605296744126</v>
      </c>
      <c r="N260" s="72">
        <f t="shared" si="33"/>
        <v>2.71649135894416</v>
      </c>
      <c r="O260" s="72">
        <f t="shared" si="34"/>
        <v>2.82628882146067</v>
      </c>
    </row>
    <row r="261" s="25" customFormat="1" spans="1:15">
      <c r="A261" s="65" t="s">
        <v>187</v>
      </c>
      <c r="B261" s="65">
        <v>2016</v>
      </c>
      <c r="C261" s="66">
        <v>257.929</v>
      </c>
      <c r="D261" s="66">
        <v>634.308</v>
      </c>
      <c r="E261" s="67">
        <v>815.9208</v>
      </c>
      <c r="F261" s="67">
        <v>673.0841</v>
      </c>
      <c r="G261" s="67">
        <v>265.7686</v>
      </c>
      <c r="H261" s="67">
        <v>214.3744</v>
      </c>
      <c r="I261" s="70">
        <f t="shared" si="28"/>
        <v>0.4066305328011</v>
      </c>
      <c r="J261" s="71">
        <f t="shared" si="29"/>
        <v>0.175061966798738</v>
      </c>
      <c r="K261" s="71">
        <f t="shared" si="30"/>
        <v>0.193379503824003</v>
      </c>
      <c r="L261" s="72">
        <f t="shared" si="31"/>
        <v>3.90589355637035</v>
      </c>
      <c r="M261" s="72">
        <f t="shared" si="32"/>
        <v>3.23365739309776</v>
      </c>
      <c r="N261" s="72">
        <f t="shared" si="33"/>
        <v>2.72615130799404</v>
      </c>
      <c r="O261" s="72">
        <f t="shared" si="34"/>
        <v>3.28856741915405</v>
      </c>
    </row>
    <row r="262" s="25" customFormat="1" spans="1:15">
      <c r="A262" s="65" t="s">
        <v>188</v>
      </c>
      <c r="B262" s="65">
        <v>2016</v>
      </c>
      <c r="C262" s="66">
        <v>174.046</v>
      </c>
      <c r="D262" s="66">
        <v>805.719</v>
      </c>
      <c r="E262" s="67">
        <v>689.6994</v>
      </c>
      <c r="F262" s="67">
        <v>586.036</v>
      </c>
      <c r="G262" s="67">
        <v>330.5606</v>
      </c>
      <c r="H262" s="67">
        <v>273.5207</v>
      </c>
      <c r="I262" s="70">
        <f t="shared" si="28"/>
        <v>0.216013275099631</v>
      </c>
      <c r="J262" s="71">
        <f t="shared" si="29"/>
        <v>0.150302291114071</v>
      </c>
      <c r="K262" s="71">
        <f t="shared" si="30"/>
        <v>0.172555047395243</v>
      </c>
      <c r="L262" s="72">
        <f t="shared" si="31"/>
        <v>8.04153754907304</v>
      </c>
      <c r="M262" s="72">
        <f t="shared" si="32"/>
        <v>2.57657202978905</v>
      </c>
      <c r="N262" s="72">
        <f t="shared" si="33"/>
        <v>2.09515580473998</v>
      </c>
      <c r="O262" s="72">
        <f t="shared" si="34"/>
        <v>4.23775512786736</v>
      </c>
    </row>
    <row r="263" s="25" customFormat="1" spans="1:15">
      <c r="A263" s="65" t="s">
        <v>189</v>
      </c>
      <c r="B263" s="65">
        <v>2016</v>
      </c>
      <c r="C263" s="66">
        <v>284.561</v>
      </c>
      <c r="D263" s="66">
        <v>672.743</v>
      </c>
      <c r="E263" s="67">
        <v>695.9394</v>
      </c>
      <c r="F263" s="67">
        <v>668.1839</v>
      </c>
      <c r="G263" s="67">
        <v>210.1825</v>
      </c>
      <c r="H263" s="67">
        <v>161.8982</v>
      </c>
      <c r="I263" s="70">
        <f t="shared" si="28"/>
        <v>0.422986192349827</v>
      </c>
      <c r="J263" s="71">
        <f t="shared" si="29"/>
        <v>0.0398820644441168</v>
      </c>
      <c r="K263" s="71">
        <f t="shared" si="30"/>
        <v>0.229725595613336</v>
      </c>
      <c r="L263" s="72">
        <f t="shared" si="31"/>
        <v>3.55104013976459</v>
      </c>
      <c r="M263" s="72">
        <f t="shared" si="32"/>
        <v>-0.353818322738372</v>
      </c>
      <c r="N263" s="72">
        <f t="shared" si="33"/>
        <v>3.82746315055695</v>
      </c>
      <c r="O263" s="72">
        <f t="shared" si="34"/>
        <v>2.34156165586105</v>
      </c>
    </row>
    <row r="264" s="25" customFormat="1" spans="1:15">
      <c r="A264" s="65" t="s">
        <v>190</v>
      </c>
      <c r="B264" s="65">
        <v>2016</v>
      </c>
      <c r="C264" s="66">
        <v>607.398</v>
      </c>
      <c r="D264" s="66">
        <v>1968.987</v>
      </c>
      <c r="E264" s="67">
        <v>2242.5388</v>
      </c>
      <c r="F264" s="67">
        <v>2090.2553</v>
      </c>
      <c r="G264" s="67">
        <v>1081.3182</v>
      </c>
      <c r="H264" s="67">
        <v>956.4505</v>
      </c>
      <c r="I264" s="70">
        <f t="shared" si="28"/>
        <v>0.308482483632447</v>
      </c>
      <c r="J264" s="71">
        <f t="shared" si="29"/>
        <v>0.0679067403426866</v>
      </c>
      <c r="K264" s="71">
        <f t="shared" si="30"/>
        <v>0.115477294287657</v>
      </c>
      <c r="L264" s="72">
        <f t="shared" si="31"/>
        <v>6.0353197942377</v>
      </c>
      <c r="M264" s="72">
        <f t="shared" si="32"/>
        <v>0.389915342392954</v>
      </c>
      <c r="N264" s="72">
        <f t="shared" si="33"/>
        <v>0.365660215266045</v>
      </c>
      <c r="O264" s="72">
        <f t="shared" si="34"/>
        <v>2.26363178396557</v>
      </c>
    </row>
    <row r="265" s="25" customFormat="1" spans="1:15">
      <c r="A265" s="65" t="s">
        <v>191</v>
      </c>
      <c r="B265" s="65">
        <v>2016</v>
      </c>
      <c r="C265" s="66">
        <v>450.342</v>
      </c>
      <c r="D265" s="66">
        <v>1398.081</v>
      </c>
      <c r="E265" s="67">
        <v>1145.1727</v>
      </c>
      <c r="F265" s="67">
        <v>1092.1863</v>
      </c>
      <c r="G265" s="67">
        <v>353.7147</v>
      </c>
      <c r="H265" s="67">
        <v>284.9711</v>
      </c>
      <c r="I265" s="70">
        <f t="shared" si="28"/>
        <v>0.322114383930545</v>
      </c>
      <c r="J265" s="71">
        <f t="shared" si="29"/>
        <v>0.0462693530853469</v>
      </c>
      <c r="K265" s="71">
        <f t="shared" si="30"/>
        <v>0.194347591434566</v>
      </c>
      <c r="L265" s="72">
        <f t="shared" si="31"/>
        <v>5.73956122936921</v>
      </c>
      <c r="M265" s="72">
        <f t="shared" si="32"/>
        <v>-0.184309079934385</v>
      </c>
      <c r="N265" s="72">
        <f t="shared" si="33"/>
        <v>2.75548503543662</v>
      </c>
      <c r="O265" s="72">
        <f t="shared" si="34"/>
        <v>2.77024572829048</v>
      </c>
    </row>
    <row r="266" s="25" customFormat="1" spans="1:15">
      <c r="A266" s="65" t="s">
        <v>192</v>
      </c>
      <c r="B266" s="65">
        <v>2016</v>
      </c>
      <c r="C266" s="66">
        <v>457.975</v>
      </c>
      <c r="D266" s="66">
        <v>897.063</v>
      </c>
      <c r="E266" s="67">
        <v>1196.8883</v>
      </c>
      <c r="F266" s="67">
        <v>1225.0549</v>
      </c>
      <c r="G266" s="67">
        <v>355.1049</v>
      </c>
      <c r="H266" s="67">
        <v>301.9391</v>
      </c>
      <c r="I266" s="70">
        <f t="shared" si="28"/>
        <v>0.510527131316307</v>
      </c>
      <c r="J266" s="71">
        <f t="shared" si="29"/>
        <v>-0.0235331901899283</v>
      </c>
      <c r="K266" s="71">
        <f t="shared" si="30"/>
        <v>0.149718576116522</v>
      </c>
      <c r="L266" s="72">
        <f t="shared" si="31"/>
        <v>1.65174643090601</v>
      </c>
      <c r="M266" s="72">
        <f t="shared" si="32"/>
        <v>-2.03676587670533</v>
      </c>
      <c r="N266" s="72">
        <f t="shared" si="33"/>
        <v>1.4031948531368</v>
      </c>
      <c r="O266" s="72">
        <f t="shared" si="34"/>
        <v>0.33939180244583</v>
      </c>
    </row>
    <row r="267" s="25" customFormat="1" spans="1:15">
      <c r="A267" s="65" t="s">
        <v>193</v>
      </c>
      <c r="B267" s="65">
        <v>2016</v>
      </c>
      <c r="C267" s="66">
        <v>362.878</v>
      </c>
      <c r="D267" s="66">
        <v>823.776</v>
      </c>
      <c r="E267" s="67">
        <v>1086.6682</v>
      </c>
      <c r="F267" s="67">
        <v>1018.9638</v>
      </c>
      <c r="G267" s="67">
        <v>368.0377</v>
      </c>
      <c r="H267" s="67">
        <v>296.296</v>
      </c>
      <c r="I267" s="70">
        <f t="shared" si="28"/>
        <v>0.440505671444665</v>
      </c>
      <c r="J267" s="71">
        <f t="shared" si="29"/>
        <v>0.0623045746622567</v>
      </c>
      <c r="K267" s="71">
        <f t="shared" si="30"/>
        <v>0.194930301977216</v>
      </c>
      <c r="L267" s="72">
        <f t="shared" si="31"/>
        <v>3.17093642120561</v>
      </c>
      <c r="M267" s="72">
        <f t="shared" si="32"/>
        <v>0.241242107802872</v>
      </c>
      <c r="N267" s="72">
        <f t="shared" si="33"/>
        <v>2.77314156987576</v>
      </c>
      <c r="O267" s="72">
        <f t="shared" si="34"/>
        <v>2.06177336629475</v>
      </c>
    </row>
    <row r="268" s="25" customFormat="1" spans="1:15">
      <c r="A268" s="65" t="s">
        <v>194</v>
      </c>
      <c r="B268" s="65">
        <v>2016</v>
      </c>
      <c r="C268" s="66">
        <v>524.58</v>
      </c>
      <c r="D268" s="66">
        <v>4867.852</v>
      </c>
      <c r="E268" s="67">
        <v>2818.7145</v>
      </c>
      <c r="F268" s="67">
        <v>1678.6678</v>
      </c>
      <c r="G268" s="67">
        <v>1375.8366</v>
      </c>
      <c r="H268" s="67">
        <v>1059.988</v>
      </c>
      <c r="I268" s="70">
        <f t="shared" si="28"/>
        <v>0.107764163742037</v>
      </c>
      <c r="J268" s="71">
        <f t="shared" si="29"/>
        <v>0.404456251245027</v>
      </c>
      <c r="K268" s="71">
        <f t="shared" si="30"/>
        <v>0.229568394967833</v>
      </c>
      <c r="L268" s="72">
        <f t="shared" si="31"/>
        <v>10.3901170664773</v>
      </c>
      <c r="M268" s="72">
        <f t="shared" si="32"/>
        <v>9.32144419030825</v>
      </c>
      <c r="N268" s="72">
        <f t="shared" si="33"/>
        <v>3.82269986174023</v>
      </c>
      <c r="O268" s="72">
        <f t="shared" si="34"/>
        <v>7.84475370617527</v>
      </c>
    </row>
    <row r="269" s="25" customFormat="1" spans="1:15">
      <c r="A269" s="65" t="s">
        <v>195</v>
      </c>
      <c r="B269" s="65">
        <v>2016</v>
      </c>
      <c r="C269" s="66">
        <v>240.673</v>
      </c>
      <c r="D269" s="66">
        <v>511.239</v>
      </c>
      <c r="E269" s="67">
        <v>852.8352</v>
      </c>
      <c r="F269" s="67">
        <v>848.9952</v>
      </c>
      <c r="G269" s="67">
        <v>202.447</v>
      </c>
      <c r="H269" s="67">
        <v>153.8571</v>
      </c>
      <c r="I269" s="70">
        <f t="shared" si="28"/>
        <v>0.470764163140918</v>
      </c>
      <c r="J269" s="71">
        <f t="shared" si="29"/>
        <v>0.00450262840933399</v>
      </c>
      <c r="K269" s="71">
        <f t="shared" si="30"/>
        <v>0.240012941658805</v>
      </c>
      <c r="L269" s="72">
        <f t="shared" si="31"/>
        <v>2.5144462853133</v>
      </c>
      <c r="M269" s="72">
        <f t="shared" si="32"/>
        <v>-1.29273650069208</v>
      </c>
      <c r="N269" s="72">
        <f t="shared" si="33"/>
        <v>4.13917688567006</v>
      </c>
      <c r="O269" s="72">
        <f t="shared" si="34"/>
        <v>1.78696222343043</v>
      </c>
    </row>
    <row r="270" s="25" customFormat="1" spans="1:15">
      <c r="A270" s="65" t="s">
        <v>196</v>
      </c>
      <c r="B270" s="65">
        <v>2016</v>
      </c>
      <c r="C270" s="66">
        <v>66.468</v>
      </c>
      <c r="D270" s="66">
        <v>158.462</v>
      </c>
      <c r="E270" s="67">
        <v>198.0124</v>
      </c>
      <c r="F270" s="67">
        <v>177.8449</v>
      </c>
      <c r="G270" s="67">
        <v>67.8725</v>
      </c>
      <c r="H270" s="67">
        <v>51.8541</v>
      </c>
      <c r="I270" s="70">
        <f t="shared" si="28"/>
        <v>0.419457030707678</v>
      </c>
      <c r="J270" s="71">
        <f t="shared" si="29"/>
        <v>0.101849682141119</v>
      </c>
      <c r="K270" s="71">
        <f t="shared" si="30"/>
        <v>0.236007219418763</v>
      </c>
      <c r="L270" s="72">
        <f t="shared" si="31"/>
        <v>3.62760905236269</v>
      </c>
      <c r="M270" s="72">
        <f t="shared" si="32"/>
        <v>1.29071107685408</v>
      </c>
      <c r="N270" s="72">
        <f t="shared" si="33"/>
        <v>4.01780071773032</v>
      </c>
      <c r="O270" s="72">
        <f t="shared" si="34"/>
        <v>2.97870694898236</v>
      </c>
    </row>
    <row r="271" s="25" customFormat="1" spans="1:15">
      <c r="A271" s="65" t="s">
        <v>197</v>
      </c>
      <c r="B271" s="65">
        <v>2016</v>
      </c>
      <c r="C271" s="66">
        <v>346.33</v>
      </c>
      <c r="D271" s="66">
        <v>605.915</v>
      </c>
      <c r="E271" s="67">
        <v>819.856</v>
      </c>
      <c r="F271" s="67">
        <v>740.46</v>
      </c>
      <c r="G271" s="67">
        <v>367.8928</v>
      </c>
      <c r="H271" s="67">
        <v>338.4283</v>
      </c>
      <c r="I271" s="70">
        <f t="shared" si="28"/>
        <v>0.571581822532863</v>
      </c>
      <c r="J271" s="71">
        <f t="shared" si="29"/>
        <v>0.0968413965379286</v>
      </c>
      <c r="K271" s="71">
        <f t="shared" si="30"/>
        <v>0.0800899066249735</v>
      </c>
      <c r="L271" s="72">
        <f t="shared" si="31"/>
        <v>0.32710001640602</v>
      </c>
      <c r="M271" s="72">
        <f t="shared" si="32"/>
        <v>1.15779854572735</v>
      </c>
      <c r="N271" s="72">
        <f t="shared" si="33"/>
        <v>-0.706602225938599</v>
      </c>
      <c r="O271" s="72">
        <f t="shared" si="34"/>
        <v>0.259432112064925</v>
      </c>
    </row>
    <row r="272" s="25" customFormat="1" spans="1:15">
      <c r="A272" s="65" t="s">
        <v>198</v>
      </c>
      <c r="B272" s="65">
        <v>2016</v>
      </c>
      <c r="C272" s="66">
        <v>777.83</v>
      </c>
      <c r="D272" s="66">
        <v>1379.773</v>
      </c>
      <c r="E272" s="67">
        <v>2739.902</v>
      </c>
      <c r="F272" s="67">
        <v>2679.9491</v>
      </c>
      <c r="G272" s="67">
        <v>707.3182</v>
      </c>
      <c r="H272" s="67">
        <v>567.1838</v>
      </c>
      <c r="I272" s="70">
        <f t="shared" si="28"/>
        <v>0.563737658295966</v>
      </c>
      <c r="J272" s="71">
        <f t="shared" si="29"/>
        <v>0.0218814030574817</v>
      </c>
      <c r="K272" s="71">
        <f t="shared" si="30"/>
        <v>0.19812073264904</v>
      </c>
      <c r="L272" s="72">
        <f t="shared" si="31"/>
        <v>0.497287496255848</v>
      </c>
      <c r="M272" s="72">
        <f t="shared" si="32"/>
        <v>-0.831529391238304</v>
      </c>
      <c r="N272" s="72">
        <f t="shared" si="33"/>
        <v>2.86981383665265</v>
      </c>
      <c r="O272" s="72">
        <f t="shared" si="34"/>
        <v>0.845190647223398</v>
      </c>
    </row>
    <row r="273" s="25" customFormat="1" spans="1:15">
      <c r="A273" s="65" t="s">
        <v>199</v>
      </c>
      <c r="B273" s="65">
        <v>2016</v>
      </c>
      <c r="C273" s="66">
        <v>99.638</v>
      </c>
      <c r="D273" s="66">
        <v>323.939</v>
      </c>
      <c r="E273" s="67">
        <v>331.2941</v>
      </c>
      <c r="F273" s="67">
        <v>283.8769</v>
      </c>
      <c r="G273" s="67">
        <v>157.823</v>
      </c>
      <c r="H273" s="67">
        <v>129.6904</v>
      </c>
      <c r="I273" s="70">
        <f t="shared" si="28"/>
        <v>0.307582600427858</v>
      </c>
      <c r="J273" s="71">
        <f t="shared" si="29"/>
        <v>0.143127209328509</v>
      </c>
      <c r="K273" s="71">
        <f t="shared" si="30"/>
        <v>0.178254120121909</v>
      </c>
      <c r="L273" s="72">
        <f t="shared" si="31"/>
        <v>6.05484371675167</v>
      </c>
      <c r="M273" s="72">
        <f t="shared" si="32"/>
        <v>2.38615591602892</v>
      </c>
      <c r="N273" s="72">
        <f t="shared" si="33"/>
        <v>2.26784166934086</v>
      </c>
      <c r="O273" s="72">
        <f t="shared" si="34"/>
        <v>3.56961376737382</v>
      </c>
    </row>
    <row r="274" s="25" customFormat="1" spans="1:15">
      <c r="A274" s="65" t="s">
        <v>200</v>
      </c>
      <c r="B274" s="65">
        <v>2016</v>
      </c>
      <c r="C274" s="66">
        <v>168.02</v>
      </c>
      <c r="D274" s="66">
        <v>413.776</v>
      </c>
      <c r="E274" s="67">
        <v>664.2813</v>
      </c>
      <c r="F274" s="67">
        <v>501.1201</v>
      </c>
      <c r="G274" s="67">
        <v>243.574</v>
      </c>
      <c r="H274" s="67">
        <v>201.0509</v>
      </c>
      <c r="I274" s="70">
        <f t="shared" si="28"/>
        <v>0.406065117358184</v>
      </c>
      <c r="J274" s="71">
        <f t="shared" si="29"/>
        <v>0.245620642941477</v>
      </c>
      <c r="K274" s="71">
        <f t="shared" si="30"/>
        <v>0.174579799157546</v>
      </c>
      <c r="L274" s="72">
        <f t="shared" si="31"/>
        <v>3.91816084532452</v>
      </c>
      <c r="M274" s="72">
        <f t="shared" si="32"/>
        <v>5.10618084365911</v>
      </c>
      <c r="N274" s="72">
        <f t="shared" si="33"/>
        <v>2.15650719038547</v>
      </c>
      <c r="O274" s="72">
        <f t="shared" si="34"/>
        <v>3.72694962645636</v>
      </c>
    </row>
    <row r="275" s="25" customFormat="1" spans="1:15">
      <c r="A275" s="65" t="s">
        <v>201</v>
      </c>
      <c r="B275" s="65">
        <v>2016</v>
      </c>
      <c r="C275" s="66">
        <v>5.982</v>
      </c>
      <c r="D275" s="66">
        <v>15.083</v>
      </c>
      <c r="E275" s="67">
        <v>79.5189</v>
      </c>
      <c r="F275" s="67">
        <v>51.7607</v>
      </c>
      <c r="G275" s="67">
        <v>28.0061</v>
      </c>
      <c r="H275" s="67">
        <v>18.7042</v>
      </c>
      <c r="I275" s="70">
        <f t="shared" si="28"/>
        <v>0.396605449844195</v>
      </c>
      <c r="J275" s="71">
        <f t="shared" si="29"/>
        <v>0.349076760367661</v>
      </c>
      <c r="K275" s="71">
        <f t="shared" si="30"/>
        <v>0.332138355572536</v>
      </c>
      <c r="L275" s="72">
        <f t="shared" si="31"/>
        <v>4.12339838571796</v>
      </c>
      <c r="M275" s="72">
        <f t="shared" si="32"/>
        <v>7.85175398327781</v>
      </c>
      <c r="N275" s="72">
        <f t="shared" si="33"/>
        <v>6.93064095647777</v>
      </c>
      <c r="O275" s="72">
        <f t="shared" si="34"/>
        <v>6.30193110849118</v>
      </c>
    </row>
    <row r="276" s="25" customFormat="1" spans="1:15">
      <c r="A276" s="65" t="s">
        <v>202</v>
      </c>
      <c r="B276" s="65">
        <v>2016</v>
      </c>
      <c r="C276" s="66">
        <v>213.557</v>
      </c>
      <c r="D276" s="66">
        <v>577.267</v>
      </c>
      <c r="E276" s="67">
        <v>691.0583</v>
      </c>
      <c r="F276" s="67">
        <v>678.3399</v>
      </c>
      <c r="G276" s="67">
        <v>226.2854</v>
      </c>
      <c r="H276" s="67">
        <v>190.6343</v>
      </c>
      <c r="I276" s="70">
        <f t="shared" si="28"/>
        <v>0.369944930162299</v>
      </c>
      <c r="J276" s="71">
        <f t="shared" si="29"/>
        <v>0.0184042359378363</v>
      </c>
      <c r="K276" s="71">
        <f t="shared" si="30"/>
        <v>0.157549271848736</v>
      </c>
      <c r="L276" s="72">
        <f t="shared" si="31"/>
        <v>4.70182669485587</v>
      </c>
      <c r="M276" s="72">
        <f t="shared" si="32"/>
        <v>-0.923808290574298</v>
      </c>
      <c r="N276" s="72">
        <f t="shared" si="33"/>
        <v>1.64047037633144</v>
      </c>
      <c r="O276" s="72">
        <f t="shared" si="34"/>
        <v>1.806162926871</v>
      </c>
    </row>
    <row r="277" s="25" customFormat="1" spans="1:15">
      <c r="A277" s="65" t="s">
        <v>203</v>
      </c>
      <c r="B277" s="65">
        <v>2016</v>
      </c>
      <c r="C277" s="66">
        <v>114.054</v>
      </c>
      <c r="D277" s="66">
        <v>200.913</v>
      </c>
      <c r="E277" s="67">
        <v>341.8499</v>
      </c>
      <c r="F277" s="67">
        <v>331.6501</v>
      </c>
      <c r="G277" s="67">
        <v>119.0513</v>
      </c>
      <c r="H277" s="67">
        <v>100.5659</v>
      </c>
      <c r="I277" s="70">
        <f t="shared" si="28"/>
        <v>0.567678547430978</v>
      </c>
      <c r="J277" s="71">
        <f t="shared" si="29"/>
        <v>0.0298370717674628</v>
      </c>
      <c r="K277" s="71">
        <f t="shared" si="30"/>
        <v>0.155272558972477</v>
      </c>
      <c r="L277" s="72">
        <f t="shared" si="31"/>
        <v>0.411785718118621</v>
      </c>
      <c r="M277" s="72">
        <f t="shared" si="32"/>
        <v>-0.620397648995861</v>
      </c>
      <c r="N277" s="72">
        <f t="shared" si="33"/>
        <v>1.57148439381444</v>
      </c>
      <c r="O277" s="72">
        <f t="shared" si="34"/>
        <v>0.454290820979065</v>
      </c>
    </row>
    <row r="278" s="25" customFormat="1" spans="1:15">
      <c r="A278" s="65" t="s">
        <v>204</v>
      </c>
      <c r="B278" s="65">
        <v>2016</v>
      </c>
      <c r="C278" s="66">
        <v>41.438</v>
      </c>
      <c r="D278" s="66">
        <v>90.872</v>
      </c>
      <c r="E278" s="67">
        <v>174.4613</v>
      </c>
      <c r="F278" s="67">
        <v>187.8418</v>
      </c>
      <c r="G278" s="67">
        <v>57.2707</v>
      </c>
      <c r="H278" s="67">
        <v>49.5213</v>
      </c>
      <c r="I278" s="70">
        <f t="shared" si="28"/>
        <v>0.456004049652258</v>
      </c>
      <c r="J278" s="71">
        <f t="shared" si="29"/>
        <v>-0.0766960924858408</v>
      </c>
      <c r="K278" s="71">
        <f t="shared" si="30"/>
        <v>0.135311773734213</v>
      </c>
      <c r="L278" s="72">
        <f t="shared" si="31"/>
        <v>2.83468263440918</v>
      </c>
      <c r="M278" s="72">
        <f t="shared" si="32"/>
        <v>-3.4476310840912</v>
      </c>
      <c r="N278" s="72">
        <f t="shared" si="33"/>
        <v>0.966658727903197</v>
      </c>
      <c r="O278" s="72">
        <f t="shared" si="34"/>
        <v>0.117903426073727</v>
      </c>
    </row>
    <row r="279" s="25" customFormat="1" spans="1:15">
      <c r="A279" s="65" t="s">
        <v>205</v>
      </c>
      <c r="B279" s="65">
        <v>2016</v>
      </c>
      <c r="C279" s="66">
        <v>57.804</v>
      </c>
      <c r="D279" s="66">
        <v>131.47</v>
      </c>
      <c r="E279" s="67">
        <v>205.7916</v>
      </c>
      <c r="F279" s="67">
        <v>181.9202</v>
      </c>
      <c r="G279" s="67">
        <v>83.3509</v>
      </c>
      <c r="H279" s="67">
        <v>76.249</v>
      </c>
      <c r="I279" s="70">
        <f t="shared" si="28"/>
        <v>0.439674450444968</v>
      </c>
      <c r="J279" s="71">
        <f t="shared" si="29"/>
        <v>0.115997931888376</v>
      </c>
      <c r="K279" s="71">
        <f t="shared" si="30"/>
        <v>0.0852048388199768</v>
      </c>
      <c r="L279" s="72">
        <f t="shared" si="31"/>
        <v>3.18897064421067</v>
      </c>
      <c r="M279" s="72">
        <f t="shared" si="32"/>
        <v>1.66618480856843</v>
      </c>
      <c r="N279" s="72">
        <f t="shared" si="33"/>
        <v>-0.551616225437807</v>
      </c>
      <c r="O279" s="72">
        <f t="shared" si="34"/>
        <v>1.43451307578043</v>
      </c>
    </row>
    <row r="280" s="25" customFormat="1" spans="1:15">
      <c r="A280" s="65" t="s">
        <v>206</v>
      </c>
      <c r="B280" s="65">
        <v>2016</v>
      </c>
      <c r="C280" s="66">
        <v>196.51</v>
      </c>
      <c r="D280" s="66">
        <v>428.473</v>
      </c>
      <c r="E280" s="67">
        <v>1052.4483</v>
      </c>
      <c r="F280" s="67">
        <v>934.3557</v>
      </c>
      <c r="G280" s="67">
        <v>266.007</v>
      </c>
      <c r="H280" s="67">
        <v>208.7138</v>
      </c>
      <c r="I280" s="70">
        <f t="shared" si="28"/>
        <v>0.458628665050073</v>
      </c>
      <c r="J280" s="71">
        <f t="shared" si="29"/>
        <v>0.112207507010083</v>
      </c>
      <c r="K280" s="71">
        <f t="shared" si="30"/>
        <v>0.215382301969497</v>
      </c>
      <c r="L280" s="72">
        <f t="shared" si="31"/>
        <v>2.77773881392821</v>
      </c>
      <c r="M280" s="72">
        <f t="shared" si="32"/>
        <v>1.56559250921978</v>
      </c>
      <c r="N280" s="72">
        <f t="shared" si="33"/>
        <v>3.39285138423898</v>
      </c>
      <c r="O280" s="72">
        <f t="shared" si="34"/>
        <v>2.57872756912899</v>
      </c>
    </row>
    <row r="281" s="25" customFormat="1" spans="1:15">
      <c r="A281" s="65" t="s">
        <v>176</v>
      </c>
      <c r="B281" s="65">
        <v>2017</v>
      </c>
      <c r="C281" s="73">
        <v>283.1</v>
      </c>
      <c r="D281" s="73">
        <v>1321.4</v>
      </c>
      <c r="E281" s="73">
        <v>2223</v>
      </c>
      <c r="F281" s="73">
        <v>1394.3</v>
      </c>
      <c r="G281" s="67">
        <v>1040.1</v>
      </c>
      <c r="H281" s="67">
        <v>898</v>
      </c>
      <c r="I281" s="70">
        <f t="shared" si="28"/>
        <v>0.214242470107462</v>
      </c>
      <c r="J281" s="71">
        <f t="shared" si="29"/>
        <v>0.372784525416104</v>
      </c>
      <c r="K281" s="71">
        <f t="shared" si="30"/>
        <v>0.136621478703971</v>
      </c>
      <c r="L281" s="72">
        <f t="shared" si="31"/>
        <v>8.079957045379</v>
      </c>
      <c r="M281" s="72">
        <f t="shared" si="32"/>
        <v>8.48092318599644</v>
      </c>
      <c r="N281" s="72">
        <f t="shared" si="33"/>
        <v>1.00634369876108</v>
      </c>
      <c r="O281" s="72">
        <f t="shared" si="34"/>
        <v>5.85574131004551</v>
      </c>
    </row>
    <row r="282" s="25" customFormat="1" spans="1:15">
      <c r="A282" s="65" t="s">
        <v>177</v>
      </c>
      <c r="B282" s="65">
        <v>2017</v>
      </c>
      <c r="C282" s="73">
        <v>213.8</v>
      </c>
      <c r="D282" s="73">
        <v>441.2</v>
      </c>
      <c r="E282" s="73">
        <v>894.3</v>
      </c>
      <c r="F282" s="73">
        <v>836.1</v>
      </c>
      <c r="G282" s="67">
        <v>303.5</v>
      </c>
      <c r="H282" s="67">
        <v>240.1</v>
      </c>
      <c r="I282" s="70">
        <f t="shared" si="28"/>
        <v>0.484587488667271</v>
      </c>
      <c r="J282" s="71">
        <f t="shared" si="29"/>
        <v>0.0650788326065078</v>
      </c>
      <c r="K282" s="71">
        <f t="shared" si="30"/>
        <v>0.208896210873147</v>
      </c>
      <c r="L282" s="72">
        <f t="shared" si="31"/>
        <v>2.21453454667226</v>
      </c>
      <c r="M282" s="72">
        <f t="shared" si="32"/>
        <v>0.314866831826991</v>
      </c>
      <c r="N282" s="72">
        <f t="shared" si="33"/>
        <v>3.19631831604128</v>
      </c>
      <c r="O282" s="72">
        <f t="shared" si="34"/>
        <v>1.90857323151351</v>
      </c>
    </row>
    <row r="283" s="25" customFormat="1" spans="1:15">
      <c r="A283" s="65" t="s">
        <v>178</v>
      </c>
      <c r="B283" s="65">
        <v>2017</v>
      </c>
      <c r="C283" s="73">
        <v>433.8</v>
      </c>
      <c r="D283" s="73">
        <v>1102</v>
      </c>
      <c r="E283" s="73">
        <v>1439.2</v>
      </c>
      <c r="F283" s="73">
        <v>1411.6</v>
      </c>
      <c r="G283" s="67">
        <v>387.7</v>
      </c>
      <c r="H283" s="67">
        <v>305.4</v>
      </c>
      <c r="I283" s="70">
        <f t="shared" si="28"/>
        <v>0.393647912885662</v>
      </c>
      <c r="J283" s="71">
        <f t="shared" si="29"/>
        <v>0.0191773207337411</v>
      </c>
      <c r="K283" s="71">
        <f t="shared" si="30"/>
        <v>0.212277534175909</v>
      </c>
      <c r="L283" s="72">
        <f t="shared" si="31"/>
        <v>4.18756529328573</v>
      </c>
      <c r="M283" s="72">
        <f t="shared" si="32"/>
        <v>-0.903291757544745</v>
      </c>
      <c r="N283" s="72">
        <f t="shared" si="33"/>
        <v>3.29877476221026</v>
      </c>
      <c r="O283" s="72">
        <f t="shared" si="34"/>
        <v>2.19434943265042</v>
      </c>
    </row>
    <row r="284" s="25" customFormat="1" spans="1:15">
      <c r="A284" s="65" t="s">
        <v>179</v>
      </c>
      <c r="B284" s="65">
        <v>2017</v>
      </c>
      <c r="C284" s="73">
        <v>243</v>
      </c>
      <c r="D284" s="73">
        <v>555.7</v>
      </c>
      <c r="E284" s="73">
        <v>1234.6</v>
      </c>
      <c r="F284" s="73">
        <v>1082.3</v>
      </c>
      <c r="G284" s="67">
        <v>213.7</v>
      </c>
      <c r="H284" s="67">
        <v>186.5</v>
      </c>
      <c r="I284" s="70">
        <f t="shared" si="28"/>
        <v>0.437286305560554</v>
      </c>
      <c r="J284" s="71">
        <f t="shared" si="29"/>
        <v>0.123359792645391</v>
      </c>
      <c r="K284" s="71">
        <f t="shared" si="30"/>
        <v>0.127281235376696</v>
      </c>
      <c r="L284" s="72">
        <f t="shared" si="31"/>
        <v>3.24078398558399</v>
      </c>
      <c r="M284" s="72">
        <f t="shared" si="32"/>
        <v>1.86155776141962</v>
      </c>
      <c r="N284" s="72">
        <f t="shared" si="33"/>
        <v>0.723327834266796</v>
      </c>
      <c r="O284" s="72">
        <f t="shared" si="34"/>
        <v>1.94188986042347</v>
      </c>
    </row>
    <row r="285" s="25" customFormat="1" spans="1:15">
      <c r="A285" s="65" t="s">
        <v>180</v>
      </c>
      <c r="B285" s="65">
        <v>2017</v>
      </c>
      <c r="C285" s="73">
        <v>257.1</v>
      </c>
      <c r="D285" s="73">
        <v>437.2</v>
      </c>
      <c r="E285" s="73">
        <v>853.5</v>
      </c>
      <c r="F285" s="73">
        <v>707.2</v>
      </c>
      <c r="G285" s="67">
        <v>198.9</v>
      </c>
      <c r="H285" s="67">
        <v>162.6</v>
      </c>
      <c r="I285" s="70">
        <f t="shared" si="28"/>
        <v>0.588060384263495</v>
      </c>
      <c r="J285" s="71">
        <f t="shared" si="29"/>
        <v>0.171411833626245</v>
      </c>
      <c r="K285" s="71">
        <f t="shared" si="30"/>
        <v>0.182503770739065</v>
      </c>
      <c r="L285" s="72">
        <f t="shared" si="31"/>
        <v>-0.0304198936558372</v>
      </c>
      <c r="M285" s="72">
        <f t="shared" si="32"/>
        <v>3.13678822920729</v>
      </c>
      <c r="N285" s="72">
        <f t="shared" si="33"/>
        <v>2.39660903664285</v>
      </c>
      <c r="O285" s="72">
        <f t="shared" si="34"/>
        <v>1.83432579073143</v>
      </c>
    </row>
    <row r="286" s="25" customFormat="1" spans="1:15">
      <c r="A286" s="65" t="s">
        <v>181</v>
      </c>
      <c r="B286" s="65">
        <v>2017</v>
      </c>
      <c r="C286" s="73">
        <v>754.4</v>
      </c>
      <c r="D286" s="73">
        <v>1195.5</v>
      </c>
      <c r="E286" s="73">
        <v>1863.2</v>
      </c>
      <c r="F286" s="73">
        <v>2207</v>
      </c>
      <c r="G286" s="67">
        <v>456.5</v>
      </c>
      <c r="H286" s="67">
        <v>430.3</v>
      </c>
      <c r="I286" s="70">
        <f t="shared" si="28"/>
        <v>0.6310330405688</v>
      </c>
      <c r="J286" s="71">
        <f t="shared" si="29"/>
        <v>-0.184521253756977</v>
      </c>
      <c r="K286" s="71">
        <f t="shared" si="30"/>
        <v>0.0573932092004381</v>
      </c>
      <c r="L286" s="72">
        <f t="shared" si="31"/>
        <v>-0.962757343278801</v>
      </c>
      <c r="M286" s="72">
        <f t="shared" si="32"/>
        <v>-6.30915221910105</v>
      </c>
      <c r="N286" s="72">
        <f t="shared" si="33"/>
        <v>-1.394327932614</v>
      </c>
      <c r="O286" s="72">
        <f t="shared" si="34"/>
        <v>-2.88874583166462</v>
      </c>
    </row>
    <row r="287" s="25" customFormat="1" spans="1:15">
      <c r="A287" s="65" t="s">
        <v>182</v>
      </c>
      <c r="B287" s="65">
        <v>2017</v>
      </c>
      <c r="C287" s="73">
        <v>332.2</v>
      </c>
      <c r="D287" s="73">
        <v>482.3</v>
      </c>
      <c r="E287" s="73">
        <v>764.1</v>
      </c>
      <c r="F287" s="73">
        <v>767</v>
      </c>
      <c r="G287" s="67">
        <v>161.7</v>
      </c>
      <c r="H287" s="67">
        <v>143.4</v>
      </c>
      <c r="I287" s="70">
        <f t="shared" si="28"/>
        <v>0.688782915198009</v>
      </c>
      <c r="J287" s="71">
        <f t="shared" si="29"/>
        <v>-0.00379531474937832</v>
      </c>
      <c r="K287" s="71">
        <f t="shared" si="30"/>
        <v>0.11317254174397</v>
      </c>
      <c r="L287" s="72">
        <f t="shared" si="31"/>
        <v>-2.21570224957721</v>
      </c>
      <c r="M287" s="72">
        <f t="shared" si="32"/>
        <v>-1.51295170320921</v>
      </c>
      <c r="N287" s="72">
        <f t="shared" si="33"/>
        <v>0.295824611337797</v>
      </c>
      <c r="O287" s="72">
        <f t="shared" si="34"/>
        <v>-1.14427644714954</v>
      </c>
    </row>
    <row r="288" s="25" customFormat="1" spans="1:15">
      <c r="A288" s="65" t="s">
        <v>183</v>
      </c>
      <c r="B288" s="65">
        <v>2017</v>
      </c>
      <c r="C288" s="73">
        <v>523.9</v>
      </c>
      <c r="D288" s="73">
        <v>682.2</v>
      </c>
      <c r="E288" s="73">
        <v>1240.5</v>
      </c>
      <c r="F288" s="73">
        <v>1534.2</v>
      </c>
      <c r="G288" s="67">
        <v>285.5</v>
      </c>
      <c r="H288" s="67">
        <v>259.7</v>
      </c>
      <c r="I288" s="70">
        <f t="shared" si="28"/>
        <v>0.767956610964526</v>
      </c>
      <c r="J288" s="71">
        <f t="shared" si="29"/>
        <v>-0.236759371221282</v>
      </c>
      <c r="K288" s="71">
        <f t="shared" si="30"/>
        <v>0.0903677758318739</v>
      </c>
      <c r="L288" s="72">
        <f t="shared" si="31"/>
        <v>-3.93345972455711</v>
      </c>
      <c r="M288" s="72">
        <f t="shared" si="32"/>
        <v>-7.69547499770884</v>
      </c>
      <c r="N288" s="72">
        <f t="shared" si="33"/>
        <v>-0.395175645620709</v>
      </c>
      <c r="O288" s="72">
        <f t="shared" si="34"/>
        <v>-4.00803678929555</v>
      </c>
    </row>
    <row r="289" s="25" customFormat="1" spans="1:15">
      <c r="A289" s="65" t="s">
        <v>184</v>
      </c>
      <c r="B289" s="65">
        <v>2017</v>
      </c>
      <c r="C289" s="73">
        <v>489.2</v>
      </c>
      <c r="D289" s="73">
        <v>1059</v>
      </c>
      <c r="E289" s="73">
        <v>2767.4</v>
      </c>
      <c r="F289" s="73">
        <v>2571.1</v>
      </c>
      <c r="G289" s="67">
        <v>1340.4</v>
      </c>
      <c r="H289" s="67">
        <v>663.7</v>
      </c>
      <c r="I289" s="70">
        <f t="shared" si="28"/>
        <v>0.46194523135033</v>
      </c>
      <c r="J289" s="71">
        <f t="shared" si="29"/>
        <v>0.0709330057093301</v>
      </c>
      <c r="K289" s="71">
        <f t="shared" si="30"/>
        <v>0.504849298716801</v>
      </c>
      <c r="L289" s="72">
        <f t="shared" si="31"/>
        <v>2.70578238321751</v>
      </c>
      <c r="M289" s="72">
        <f t="shared" si="32"/>
        <v>0.470227972624251</v>
      </c>
      <c r="N289" s="72">
        <f t="shared" si="33"/>
        <v>12.1639025717145</v>
      </c>
      <c r="O289" s="72">
        <f t="shared" si="34"/>
        <v>5.11330430918543</v>
      </c>
    </row>
    <row r="290" s="25" customFormat="1" spans="1:15">
      <c r="A290" s="65" t="s">
        <v>185</v>
      </c>
      <c r="B290" s="65">
        <v>2017</v>
      </c>
      <c r="C290" s="73">
        <v>796.1</v>
      </c>
      <c r="D290" s="73">
        <v>2238.5</v>
      </c>
      <c r="E290" s="73">
        <v>2885.6</v>
      </c>
      <c r="F290" s="73">
        <v>2555.3</v>
      </c>
      <c r="G290" s="67">
        <v>978.6</v>
      </c>
      <c r="H290" s="67">
        <v>810</v>
      </c>
      <c r="I290" s="70">
        <f t="shared" si="28"/>
        <v>0.355639937458119</v>
      </c>
      <c r="J290" s="71">
        <f t="shared" si="29"/>
        <v>0.114464929304131</v>
      </c>
      <c r="K290" s="71">
        <f t="shared" si="30"/>
        <v>0.172286940527284</v>
      </c>
      <c r="L290" s="72">
        <f t="shared" si="31"/>
        <v>5.01218871483284</v>
      </c>
      <c r="M290" s="72">
        <f t="shared" si="32"/>
        <v>1.62550117551721</v>
      </c>
      <c r="N290" s="72">
        <f t="shared" si="33"/>
        <v>2.08703198030055</v>
      </c>
      <c r="O290" s="72">
        <f t="shared" si="34"/>
        <v>2.9082406235502</v>
      </c>
    </row>
    <row r="291" s="25" customFormat="1" spans="1:15">
      <c r="A291" s="65" t="s">
        <v>186</v>
      </c>
      <c r="B291" s="65">
        <v>2017</v>
      </c>
      <c r="C291" s="73">
        <v>747.5</v>
      </c>
      <c r="D291" s="73">
        <v>1964.9</v>
      </c>
      <c r="E291" s="73">
        <v>3052.6</v>
      </c>
      <c r="F291" s="73">
        <v>2636.7</v>
      </c>
      <c r="G291" s="67">
        <v>895</v>
      </c>
      <c r="H291" s="67">
        <v>663.2</v>
      </c>
      <c r="I291" s="70">
        <f t="shared" si="28"/>
        <v>0.380426484808387</v>
      </c>
      <c r="J291" s="71">
        <f t="shared" si="29"/>
        <v>0.136244512874271</v>
      </c>
      <c r="K291" s="71">
        <f t="shared" si="30"/>
        <v>0.258994413407821</v>
      </c>
      <c r="L291" s="72">
        <f t="shared" si="31"/>
        <v>4.47441822707607</v>
      </c>
      <c r="M291" s="72">
        <f t="shared" si="32"/>
        <v>2.20349927877025</v>
      </c>
      <c r="N291" s="72">
        <f t="shared" si="33"/>
        <v>4.71432867221236</v>
      </c>
      <c r="O291" s="72">
        <f t="shared" si="34"/>
        <v>3.79741539268623</v>
      </c>
    </row>
    <row r="292" s="25" customFormat="1" spans="1:15">
      <c r="A292" s="65" t="s">
        <v>187</v>
      </c>
      <c r="B292" s="65">
        <v>2017</v>
      </c>
      <c r="C292" s="73">
        <v>322.9</v>
      </c>
      <c r="D292" s="73">
        <v>754.1</v>
      </c>
      <c r="E292" s="73">
        <v>993.3</v>
      </c>
      <c r="F292" s="73">
        <v>784.6</v>
      </c>
      <c r="G292" s="67">
        <v>259.6</v>
      </c>
      <c r="H292" s="67">
        <v>203</v>
      </c>
      <c r="I292" s="70">
        <f t="shared" si="28"/>
        <v>0.428192547407506</v>
      </c>
      <c r="J292" s="71">
        <f t="shared" si="29"/>
        <v>0.210107721735629</v>
      </c>
      <c r="K292" s="71">
        <f t="shared" si="30"/>
        <v>0.218027734976888</v>
      </c>
      <c r="L292" s="72">
        <f t="shared" si="31"/>
        <v>3.43808273350557</v>
      </c>
      <c r="M292" s="72">
        <f t="shared" si="32"/>
        <v>4.16372016566449</v>
      </c>
      <c r="N292" s="72">
        <f t="shared" si="33"/>
        <v>3.47300984299797</v>
      </c>
      <c r="O292" s="72">
        <f t="shared" si="34"/>
        <v>3.69160424738935</v>
      </c>
    </row>
    <row r="293" s="25" customFormat="1" spans="1:15">
      <c r="A293" s="65" t="s">
        <v>188</v>
      </c>
      <c r="B293" s="65">
        <v>2017</v>
      </c>
      <c r="C293" s="73">
        <v>182</v>
      </c>
      <c r="D293" s="73">
        <v>840.1</v>
      </c>
      <c r="E293" s="73">
        <v>785.3</v>
      </c>
      <c r="F293" s="73">
        <v>666.5</v>
      </c>
      <c r="G293" s="67">
        <v>290.7</v>
      </c>
      <c r="H293" s="67">
        <v>220.1</v>
      </c>
      <c r="I293" s="70">
        <f t="shared" si="28"/>
        <v>0.21664087608618</v>
      </c>
      <c r="J293" s="71">
        <f t="shared" si="29"/>
        <v>0.151279765694639</v>
      </c>
      <c r="K293" s="71">
        <f t="shared" si="30"/>
        <v>0.242862057103543</v>
      </c>
      <c r="L293" s="72">
        <f t="shared" si="31"/>
        <v>8.02792107865933</v>
      </c>
      <c r="M293" s="72">
        <f t="shared" si="32"/>
        <v>2.60251276698115</v>
      </c>
      <c r="N293" s="72">
        <f t="shared" si="33"/>
        <v>4.22550706384455</v>
      </c>
      <c r="O293" s="72">
        <f t="shared" si="34"/>
        <v>4.95198030316168</v>
      </c>
    </row>
    <row r="294" s="25" customFormat="1" spans="1:15">
      <c r="A294" s="65" t="s">
        <v>189</v>
      </c>
      <c r="B294" s="65">
        <v>2017</v>
      </c>
      <c r="C294" s="73">
        <v>307.7</v>
      </c>
      <c r="D294" s="73">
        <v>697.6</v>
      </c>
      <c r="E294" s="73">
        <v>974.1</v>
      </c>
      <c r="F294" s="73">
        <v>862.6</v>
      </c>
      <c r="G294" s="67">
        <v>178</v>
      </c>
      <c r="H294" s="67">
        <v>131.5</v>
      </c>
      <c r="I294" s="70">
        <f t="shared" si="28"/>
        <v>0.44108371559633</v>
      </c>
      <c r="J294" s="71">
        <f t="shared" si="29"/>
        <v>0.114464634021148</v>
      </c>
      <c r="K294" s="71">
        <f t="shared" si="30"/>
        <v>0.26123595505618</v>
      </c>
      <c r="L294" s="72">
        <f t="shared" si="31"/>
        <v>3.15839513899339</v>
      </c>
      <c r="M294" s="72">
        <f t="shared" si="32"/>
        <v>1.6254933391413</v>
      </c>
      <c r="N294" s="72">
        <f t="shared" si="33"/>
        <v>4.78224894207917</v>
      </c>
      <c r="O294" s="72">
        <f t="shared" si="34"/>
        <v>3.18871247340462</v>
      </c>
    </row>
    <row r="295" s="25" customFormat="1" spans="1:15">
      <c r="A295" s="65" t="s">
        <v>190</v>
      </c>
      <c r="B295" s="65">
        <v>2017</v>
      </c>
      <c r="C295" s="73">
        <v>638.8</v>
      </c>
      <c r="D295" s="73">
        <v>2022.2</v>
      </c>
      <c r="E295" s="73">
        <v>2289.3</v>
      </c>
      <c r="F295" s="73">
        <v>2358.7</v>
      </c>
      <c r="G295" s="67">
        <v>739.6</v>
      </c>
      <c r="H295" s="67">
        <v>631.6</v>
      </c>
      <c r="I295" s="70">
        <f t="shared" si="28"/>
        <v>0.315893581248146</v>
      </c>
      <c r="J295" s="71">
        <f t="shared" si="29"/>
        <v>-0.0303149434324901</v>
      </c>
      <c r="K295" s="71">
        <f t="shared" si="30"/>
        <v>0.146024878312601</v>
      </c>
      <c r="L295" s="72">
        <f t="shared" si="31"/>
        <v>5.87452815499536</v>
      </c>
      <c r="M295" s="72">
        <f t="shared" si="32"/>
        <v>-2.2167436296457</v>
      </c>
      <c r="N295" s="72">
        <f t="shared" si="33"/>
        <v>1.29127324247548</v>
      </c>
      <c r="O295" s="72">
        <f t="shared" si="34"/>
        <v>1.64968592260838</v>
      </c>
    </row>
    <row r="296" s="25" customFormat="1" spans="1:15">
      <c r="A296" s="65" t="s">
        <v>191</v>
      </c>
      <c r="B296" s="65">
        <v>2017</v>
      </c>
      <c r="C296" s="73">
        <v>460</v>
      </c>
      <c r="D296" s="73">
        <v>1437.6</v>
      </c>
      <c r="E296" s="73">
        <v>1521.5</v>
      </c>
      <c r="F296" s="73">
        <v>1471.8</v>
      </c>
      <c r="G296" s="67">
        <v>360.8</v>
      </c>
      <c r="H296" s="67">
        <v>265.2</v>
      </c>
      <c r="I296" s="70">
        <f t="shared" si="28"/>
        <v>0.319977740678909</v>
      </c>
      <c r="J296" s="71">
        <f t="shared" si="29"/>
        <v>0.0326651330923431</v>
      </c>
      <c r="K296" s="71">
        <f t="shared" si="30"/>
        <v>0.264966740576497</v>
      </c>
      <c r="L296" s="72">
        <f t="shared" si="31"/>
        <v>5.78591797552498</v>
      </c>
      <c r="M296" s="72">
        <f t="shared" si="32"/>
        <v>-0.545345062411738</v>
      </c>
      <c r="N296" s="72">
        <f t="shared" si="33"/>
        <v>4.89529433632409</v>
      </c>
      <c r="O296" s="72">
        <f t="shared" si="34"/>
        <v>3.37862241647911</v>
      </c>
    </row>
    <row r="297" s="25" customFormat="1" spans="1:15">
      <c r="A297" s="65" t="s">
        <v>192</v>
      </c>
      <c r="B297" s="65">
        <v>2017</v>
      </c>
      <c r="C297" s="73">
        <v>526.1</v>
      </c>
      <c r="D297" s="73">
        <v>1020.5</v>
      </c>
      <c r="E297" s="73">
        <v>1793.6</v>
      </c>
      <c r="F297" s="73">
        <v>1864.2</v>
      </c>
      <c r="G297" s="67">
        <v>371.9</v>
      </c>
      <c r="H297" s="67">
        <v>318.5</v>
      </c>
      <c r="I297" s="70">
        <f t="shared" si="28"/>
        <v>0.515531602155806</v>
      </c>
      <c r="J297" s="71">
        <f t="shared" si="29"/>
        <v>-0.0393621766280108</v>
      </c>
      <c r="K297" s="71">
        <f t="shared" si="30"/>
        <v>0.143586985748857</v>
      </c>
      <c r="L297" s="72">
        <f t="shared" si="31"/>
        <v>1.54316911732172</v>
      </c>
      <c r="M297" s="72">
        <f t="shared" si="32"/>
        <v>-2.45684388729563</v>
      </c>
      <c r="N297" s="72">
        <f t="shared" si="33"/>
        <v>1.21740340340421</v>
      </c>
      <c r="O297" s="72">
        <f t="shared" si="34"/>
        <v>0.101242877810099</v>
      </c>
    </row>
    <row r="298" s="25" customFormat="1" spans="1:15">
      <c r="A298" s="65" t="s">
        <v>193</v>
      </c>
      <c r="B298" s="65">
        <v>2017</v>
      </c>
      <c r="C298" s="73">
        <v>422.7</v>
      </c>
      <c r="D298" s="73">
        <v>856.6</v>
      </c>
      <c r="E298" s="73">
        <v>1448.1</v>
      </c>
      <c r="F298" s="73">
        <v>1349.1</v>
      </c>
      <c r="G298" s="67">
        <v>313.6</v>
      </c>
      <c r="H298" s="67">
        <v>243.3</v>
      </c>
      <c r="I298" s="70">
        <f t="shared" si="28"/>
        <v>0.493462526266636</v>
      </c>
      <c r="J298" s="71">
        <f t="shared" si="29"/>
        <v>0.0683654443753884</v>
      </c>
      <c r="K298" s="71">
        <f t="shared" si="30"/>
        <v>0.224170918367347</v>
      </c>
      <c r="L298" s="72">
        <f t="shared" si="31"/>
        <v>2.02198117361773</v>
      </c>
      <c r="M298" s="72">
        <f t="shared" si="32"/>
        <v>0.402088672521252</v>
      </c>
      <c r="N298" s="72">
        <f t="shared" si="33"/>
        <v>3.65915256937865</v>
      </c>
      <c r="O298" s="72">
        <f t="shared" si="34"/>
        <v>2.02774080517254</v>
      </c>
    </row>
    <row r="299" s="25" customFormat="1" spans="1:15">
      <c r="A299" s="65" t="s">
        <v>194</v>
      </c>
      <c r="B299" s="65">
        <v>2017</v>
      </c>
      <c r="C299" s="73">
        <v>569</v>
      </c>
      <c r="D299" s="73">
        <v>4718</v>
      </c>
      <c r="E299" s="73">
        <v>3457</v>
      </c>
      <c r="F299" s="73">
        <v>1898</v>
      </c>
      <c r="G299" s="67">
        <v>1152.5</v>
      </c>
      <c r="H299" s="67">
        <v>867.2</v>
      </c>
      <c r="I299" s="70">
        <f t="shared" si="28"/>
        <v>0.120601949978805</v>
      </c>
      <c r="J299" s="71">
        <f t="shared" si="29"/>
        <v>0.450969048307781</v>
      </c>
      <c r="K299" s="71">
        <f t="shared" si="30"/>
        <v>0.247548806941432</v>
      </c>
      <c r="L299" s="72">
        <f t="shared" si="31"/>
        <v>10.111587650149</v>
      </c>
      <c r="M299" s="72">
        <f t="shared" si="32"/>
        <v>10.5558253892272</v>
      </c>
      <c r="N299" s="72">
        <f t="shared" si="33"/>
        <v>4.36751884132846</v>
      </c>
      <c r="O299" s="72">
        <f t="shared" si="34"/>
        <v>8.34497729356823</v>
      </c>
    </row>
    <row r="300" s="25" customFormat="1" spans="1:15">
      <c r="A300" s="65" t="s">
        <v>195</v>
      </c>
      <c r="B300" s="65">
        <v>2017</v>
      </c>
      <c r="C300" s="73">
        <v>251.9</v>
      </c>
      <c r="D300" s="73">
        <v>525.9</v>
      </c>
      <c r="E300" s="73">
        <v>977</v>
      </c>
      <c r="F300" s="73">
        <v>881.9</v>
      </c>
      <c r="G300" s="67">
        <v>194.4</v>
      </c>
      <c r="H300" s="67">
        <v>147.4</v>
      </c>
      <c r="I300" s="70">
        <f t="shared" si="28"/>
        <v>0.478988400836661</v>
      </c>
      <c r="J300" s="71">
        <f t="shared" si="29"/>
        <v>0.097338792221085</v>
      </c>
      <c r="K300" s="71">
        <f t="shared" si="30"/>
        <v>0.241769547325103</v>
      </c>
      <c r="L300" s="72">
        <f t="shared" si="31"/>
        <v>2.33601270783405</v>
      </c>
      <c r="M300" s="72">
        <f t="shared" si="32"/>
        <v>1.17099869533099</v>
      </c>
      <c r="N300" s="72">
        <f t="shared" si="33"/>
        <v>4.1924032582391</v>
      </c>
      <c r="O300" s="72">
        <f t="shared" si="34"/>
        <v>2.56647155380138</v>
      </c>
    </row>
    <row r="301" s="25" customFormat="1" spans="1:15">
      <c r="A301" s="65" t="s">
        <v>196</v>
      </c>
      <c r="B301" s="65">
        <v>2017</v>
      </c>
      <c r="C301" s="73">
        <v>68.9</v>
      </c>
      <c r="D301" s="73">
        <v>172</v>
      </c>
      <c r="E301" s="73">
        <v>271.1</v>
      </c>
      <c r="F301" s="73">
        <v>232</v>
      </c>
      <c r="G301" s="67">
        <v>69.8</v>
      </c>
      <c r="H301" s="67">
        <v>49.5</v>
      </c>
      <c r="I301" s="70">
        <f t="shared" si="28"/>
        <v>0.400581395348837</v>
      </c>
      <c r="J301" s="71">
        <f t="shared" si="29"/>
        <v>0.144227222427149</v>
      </c>
      <c r="K301" s="71">
        <f t="shared" si="30"/>
        <v>0.290830945558739</v>
      </c>
      <c r="L301" s="72">
        <f t="shared" si="31"/>
        <v>4.0371360223839</v>
      </c>
      <c r="M301" s="72">
        <f t="shared" si="32"/>
        <v>2.41534864519748</v>
      </c>
      <c r="N301" s="72">
        <f t="shared" si="33"/>
        <v>5.67899772348656</v>
      </c>
      <c r="O301" s="72">
        <f t="shared" si="34"/>
        <v>4.04382746368932</v>
      </c>
    </row>
    <row r="302" s="25" customFormat="1" spans="1:15">
      <c r="A302" s="65" t="s">
        <v>197</v>
      </c>
      <c r="B302" s="65">
        <v>2017</v>
      </c>
      <c r="C302" s="73">
        <v>360.8</v>
      </c>
      <c r="D302" s="73">
        <v>628.3</v>
      </c>
      <c r="E302" s="73">
        <v>1434.7</v>
      </c>
      <c r="F302" s="73">
        <v>1372.4</v>
      </c>
      <c r="G302" s="67">
        <v>250.3</v>
      </c>
      <c r="H302" s="67">
        <v>241.1</v>
      </c>
      <c r="I302" s="70">
        <f t="shared" si="28"/>
        <v>0.574247970714627</v>
      </c>
      <c r="J302" s="71">
        <f t="shared" si="29"/>
        <v>0.043423712274343</v>
      </c>
      <c r="K302" s="71">
        <f t="shared" si="30"/>
        <v>0.0367558929284859</v>
      </c>
      <c r="L302" s="72">
        <f t="shared" si="31"/>
        <v>0.269255098036492</v>
      </c>
      <c r="M302" s="72">
        <f t="shared" si="32"/>
        <v>-0.259828200215207</v>
      </c>
      <c r="N302" s="72">
        <f t="shared" si="33"/>
        <v>-2.01965295905019</v>
      </c>
      <c r="O302" s="72">
        <f t="shared" si="34"/>
        <v>-0.67007535374297</v>
      </c>
    </row>
    <row r="303" s="25" customFormat="1" spans="1:15">
      <c r="A303" s="65" t="s">
        <v>198</v>
      </c>
      <c r="B303" s="65">
        <v>2017</v>
      </c>
      <c r="C303" s="73">
        <v>816</v>
      </c>
      <c r="D303" s="73">
        <v>1519</v>
      </c>
      <c r="E303" s="73">
        <v>3295.9</v>
      </c>
      <c r="F303" s="73">
        <v>2276.4</v>
      </c>
      <c r="G303" s="67">
        <v>649.7</v>
      </c>
      <c r="H303" s="67">
        <v>449.5</v>
      </c>
      <c r="I303" s="70">
        <f t="shared" si="28"/>
        <v>0.537195523370639</v>
      </c>
      <c r="J303" s="71">
        <f t="shared" si="29"/>
        <v>0.309323705209503</v>
      </c>
      <c r="K303" s="71">
        <f t="shared" si="30"/>
        <v>0.308142219485917</v>
      </c>
      <c r="L303" s="72">
        <f t="shared" si="31"/>
        <v>1.0731473222814</v>
      </c>
      <c r="M303" s="72">
        <f t="shared" si="32"/>
        <v>6.79676638877529</v>
      </c>
      <c r="N303" s="72">
        <f t="shared" si="33"/>
        <v>6.20354135520232</v>
      </c>
      <c r="O303" s="72">
        <f t="shared" si="34"/>
        <v>4.691151688753</v>
      </c>
    </row>
    <row r="304" s="25" customFormat="1" spans="1:15">
      <c r="A304" s="65" t="s">
        <v>199</v>
      </c>
      <c r="B304" s="65">
        <v>2017</v>
      </c>
      <c r="C304" s="73">
        <v>141.3</v>
      </c>
      <c r="D304" s="73">
        <v>446.9</v>
      </c>
      <c r="E304" s="73">
        <v>667.1</v>
      </c>
      <c r="F304" s="73">
        <v>575.7</v>
      </c>
      <c r="G304" s="67">
        <v>153.9</v>
      </c>
      <c r="H304" s="67">
        <v>120.5</v>
      </c>
      <c r="I304" s="70">
        <f t="shared" si="28"/>
        <v>0.316178115909599</v>
      </c>
      <c r="J304" s="71">
        <f t="shared" si="29"/>
        <v>0.137010942887123</v>
      </c>
      <c r="K304" s="71">
        <f t="shared" si="30"/>
        <v>0.217024041585445</v>
      </c>
      <c r="L304" s="72">
        <f t="shared" si="31"/>
        <v>5.8683548731134</v>
      </c>
      <c r="M304" s="72">
        <f t="shared" si="32"/>
        <v>2.2238392036489</v>
      </c>
      <c r="N304" s="72">
        <f t="shared" si="33"/>
        <v>3.44259723564793</v>
      </c>
      <c r="O304" s="72">
        <f t="shared" si="34"/>
        <v>3.84493043747007</v>
      </c>
    </row>
    <row r="305" s="25" customFormat="1" spans="1:15">
      <c r="A305" s="65" t="s">
        <v>200</v>
      </c>
      <c r="B305" s="65">
        <v>2017</v>
      </c>
      <c r="C305" s="73">
        <v>171.3</v>
      </c>
      <c r="D305" s="73">
        <v>420.1</v>
      </c>
      <c r="E305" s="73">
        <v>1096</v>
      </c>
      <c r="F305" s="73">
        <v>958.9</v>
      </c>
      <c r="G305" s="67">
        <v>250.3</v>
      </c>
      <c r="H305" s="67">
        <v>192.2</v>
      </c>
      <c r="I305" s="70">
        <f t="shared" si="28"/>
        <v>0.407760057129255</v>
      </c>
      <c r="J305" s="71">
        <f t="shared" si="29"/>
        <v>0.125091240875912</v>
      </c>
      <c r="K305" s="71">
        <f t="shared" si="30"/>
        <v>0.232121454254894</v>
      </c>
      <c r="L305" s="72">
        <f t="shared" si="31"/>
        <v>3.88138732561939</v>
      </c>
      <c r="M305" s="72">
        <f t="shared" si="32"/>
        <v>1.9075078499463</v>
      </c>
      <c r="N305" s="72">
        <f t="shared" si="33"/>
        <v>3.90005933257146</v>
      </c>
      <c r="O305" s="72">
        <f t="shared" si="34"/>
        <v>3.22965150271238</v>
      </c>
    </row>
    <row r="306" s="25" customFormat="1" spans="1:15">
      <c r="A306" s="65" t="s">
        <v>201</v>
      </c>
      <c r="B306" s="65">
        <v>2017</v>
      </c>
      <c r="C306" s="73">
        <v>9.2</v>
      </c>
      <c r="D306" s="73">
        <v>33.7</v>
      </c>
      <c r="E306" s="73">
        <v>130.8</v>
      </c>
      <c r="F306" s="73">
        <v>84.7</v>
      </c>
      <c r="G306" s="67">
        <v>34.8</v>
      </c>
      <c r="H306" s="67">
        <v>18.3</v>
      </c>
      <c r="I306" s="70">
        <f t="shared" si="28"/>
        <v>0.272997032640949</v>
      </c>
      <c r="J306" s="71">
        <f t="shared" si="29"/>
        <v>0.352446483180428</v>
      </c>
      <c r="K306" s="71">
        <f t="shared" si="30"/>
        <v>0.474137931034483</v>
      </c>
      <c r="L306" s="72">
        <f t="shared" si="31"/>
        <v>6.80521436722106</v>
      </c>
      <c r="M306" s="72">
        <f t="shared" si="32"/>
        <v>7.94118146879402</v>
      </c>
      <c r="N306" s="72">
        <f t="shared" si="33"/>
        <v>11.2333267858534</v>
      </c>
      <c r="O306" s="72">
        <f t="shared" si="34"/>
        <v>8.65990754062281</v>
      </c>
    </row>
    <row r="307" s="25" customFormat="1" spans="1:15">
      <c r="A307" s="65" t="s">
        <v>202</v>
      </c>
      <c r="B307" s="65">
        <v>2017</v>
      </c>
      <c r="C307" s="73">
        <v>246.4</v>
      </c>
      <c r="D307" s="73">
        <v>706.9</v>
      </c>
      <c r="E307" s="73">
        <v>1049.2</v>
      </c>
      <c r="F307" s="73">
        <v>961.8</v>
      </c>
      <c r="G307" s="67">
        <v>246.5</v>
      </c>
      <c r="H307" s="67">
        <v>204.1</v>
      </c>
      <c r="I307" s="70">
        <f t="shared" si="28"/>
        <v>0.348564153345593</v>
      </c>
      <c r="J307" s="71">
        <f t="shared" si="29"/>
        <v>0.083301563095692</v>
      </c>
      <c r="K307" s="71">
        <f t="shared" si="30"/>
        <v>0.172008113590264</v>
      </c>
      <c r="L307" s="72">
        <f t="shared" si="31"/>
        <v>5.16570537125467</v>
      </c>
      <c r="M307" s="72">
        <f t="shared" si="32"/>
        <v>0.798471287574257</v>
      </c>
      <c r="N307" s="72">
        <f t="shared" si="33"/>
        <v>2.07858333031788</v>
      </c>
      <c r="O307" s="72">
        <f t="shared" si="34"/>
        <v>2.68091999638227</v>
      </c>
    </row>
    <row r="308" s="25" customFormat="1" spans="1:15">
      <c r="A308" s="65" t="s">
        <v>203</v>
      </c>
      <c r="B308" s="65">
        <v>2017</v>
      </c>
      <c r="C308" s="73">
        <v>141.6</v>
      </c>
      <c r="D308" s="73">
        <v>288.2</v>
      </c>
      <c r="E308" s="73">
        <v>391.3</v>
      </c>
      <c r="F308" s="73">
        <v>363.5</v>
      </c>
      <c r="G308" s="67">
        <v>114.2</v>
      </c>
      <c r="H308" s="67">
        <v>94.6</v>
      </c>
      <c r="I308" s="70">
        <f t="shared" si="28"/>
        <v>0.491325468424705</v>
      </c>
      <c r="J308" s="71">
        <f t="shared" si="29"/>
        <v>0.0710452338359315</v>
      </c>
      <c r="K308" s="71">
        <f t="shared" si="30"/>
        <v>0.171628721541156</v>
      </c>
      <c r="L308" s="72">
        <f t="shared" si="31"/>
        <v>2.06834691475057</v>
      </c>
      <c r="M308" s="72">
        <f t="shared" si="32"/>
        <v>0.473206341980963</v>
      </c>
      <c r="N308" s="72">
        <f t="shared" si="33"/>
        <v>2.06708748754396</v>
      </c>
      <c r="O308" s="72">
        <f t="shared" si="34"/>
        <v>1.53621358142516</v>
      </c>
    </row>
    <row r="309" s="25" customFormat="1" spans="1:15">
      <c r="A309" s="65" t="s">
        <v>204</v>
      </c>
      <c r="B309" s="65">
        <v>2017</v>
      </c>
      <c r="C309" s="73">
        <v>42.8</v>
      </c>
      <c r="D309" s="73">
        <v>95.6</v>
      </c>
      <c r="E309" s="73">
        <v>197.6</v>
      </c>
      <c r="F309" s="73">
        <v>205.5</v>
      </c>
      <c r="G309" s="67">
        <v>62.4</v>
      </c>
      <c r="H309" s="67">
        <v>44.6</v>
      </c>
      <c r="I309" s="70">
        <f t="shared" si="28"/>
        <v>0.447698744769874</v>
      </c>
      <c r="J309" s="71">
        <f t="shared" si="29"/>
        <v>-0.0399797570850203</v>
      </c>
      <c r="K309" s="71">
        <f t="shared" si="30"/>
        <v>0.28525641025641</v>
      </c>
      <c r="L309" s="72">
        <f t="shared" si="31"/>
        <v>3.01487505066033</v>
      </c>
      <c r="M309" s="72">
        <f t="shared" si="32"/>
        <v>-2.47323356396727</v>
      </c>
      <c r="N309" s="72">
        <f t="shared" si="33"/>
        <v>5.51008542939937</v>
      </c>
      <c r="O309" s="72">
        <f t="shared" si="34"/>
        <v>2.01724230536414</v>
      </c>
    </row>
    <row r="310" s="25" customFormat="1" spans="1:15">
      <c r="A310" s="65" t="s">
        <v>205</v>
      </c>
      <c r="B310" s="65">
        <v>2017</v>
      </c>
      <c r="C310" s="73">
        <v>60.2</v>
      </c>
      <c r="D310" s="73">
        <v>145</v>
      </c>
      <c r="E310" s="73">
        <v>243</v>
      </c>
      <c r="F310" s="73">
        <v>221.4</v>
      </c>
      <c r="G310" s="67">
        <v>58.1</v>
      </c>
      <c r="H310" s="67">
        <v>49.3</v>
      </c>
      <c r="I310" s="70">
        <f t="shared" si="28"/>
        <v>0.415172413793103</v>
      </c>
      <c r="J310" s="71">
        <f t="shared" si="29"/>
        <v>0.0888888888888889</v>
      </c>
      <c r="K310" s="71">
        <f t="shared" si="30"/>
        <v>0.151462994836489</v>
      </c>
      <c r="L310" s="72">
        <f t="shared" si="31"/>
        <v>3.72056836998934</v>
      </c>
      <c r="M310" s="72">
        <f t="shared" si="32"/>
        <v>0.946750693391369</v>
      </c>
      <c r="N310" s="72">
        <f t="shared" si="33"/>
        <v>1.45605195276179</v>
      </c>
      <c r="O310" s="72">
        <f t="shared" si="34"/>
        <v>2.0411236720475</v>
      </c>
    </row>
    <row r="311" s="25" customFormat="1" spans="1:15">
      <c r="A311" s="65" t="s">
        <v>206</v>
      </c>
      <c r="B311" s="65">
        <v>2017</v>
      </c>
      <c r="C311" s="73">
        <v>204.3</v>
      </c>
      <c r="D311" s="73">
        <v>442.1</v>
      </c>
      <c r="E311" s="73">
        <v>1006.1</v>
      </c>
      <c r="F311" s="73">
        <v>906</v>
      </c>
      <c r="G311" s="67">
        <v>265.7</v>
      </c>
      <c r="H311" s="67">
        <v>212.3</v>
      </c>
      <c r="I311" s="70">
        <f t="shared" si="28"/>
        <v>0.462112644198145</v>
      </c>
      <c r="J311" s="71">
        <f t="shared" si="29"/>
        <v>0.0994930921379585</v>
      </c>
      <c r="K311" s="71">
        <f t="shared" si="30"/>
        <v>0.200978547233722</v>
      </c>
      <c r="L311" s="72">
        <f t="shared" si="31"/>
        <v>2.7021501835588</v>
      </c>
      <c r="M311" s="72">
        <f t="shared" si="32"/>
        <v>1.22817064546405</v>
      </c>
      <c r="N311" s="72">
        <f t="shared" si="33"/>
        <v>2.95640760481354</v>
      </c>
      <c r="O311" s="72">
        <f t="shared" si="34"/>
        <v>2.29557614461213</v>
      </c>
    </row>
    <row r="312" s="25" customFormat="1" spans="1:15">
      <c r="A312" s="65" t="s">
        <v>176</v>
      </c>
      <c r="B312" s="65">
        <v>2018</v>
      </c>
      <c r="C312" s="73">
        <v>293.5</v>
      </c>
      <c r="D312" s="73">
        <v>1392.2</v>
      </c>
      <c r="E312" s="73">
        <v>2553.9</v>
      </c>
      <c r="F312" s="73">
        <v>1519.2</v>
      </c>
      <c r="G312" s="73">
        <v>1209</v>
      </c>
      <c r="H312" s="73">
        <v>974.7</v>
      </c>
      <c r="I312" s="70">
        <f t="shared" si="28"/>
        <v>0.210817411291481</v>
      </c>
      <c r="J312" s="71">
        <f t="shared" si="29"/>
        <v>0.405145072242453</v>
      </c>
      <c r="K312" s="71">
        <f t="shared" si="30"/>
        <v>0.193796526054591</v>
      </c>
      <c r="L312" s="72">
        <f t="shared" si="31"/>
        <v>8.15426733652351</v>
      </c>
      <c r="M312" s="72">
        <f t="shared" si="32"/>
        <v>9.33972448610504</v>
      </c>
      <c r="N312" s="72">
        <f t="shared" si="33"/>
        <v>2.73878737142061</v>
      </c>
      <c r="O312" s="72">
        <f t="shared" si="34"/>
        <v>6.74425973134972</v>
      </c>
    </row>
    <row r="313" s="25" customFormat="1" spans="1:15">
      <c r="A313" s="65" t="s">
        <v>177</v>
      </c>
      <c r="B313" s="65">
        <v>2018</v>
      </c>
      <c r="C313" s="73">
        <v>221</v>
      </c>
      <c r="D313" s="73">
        <v>462.2</v>
      </c>
      <c r="E313" s="73">
        <v>1120.3</v>
      </c>
      <c r="F313" s="73">
        <v>1059.9</v>
      </c>
      <c r="G313" s="73">
        <v>308.1</v>
      </c>
      <c r="H313" s="73">
        <v>277.9</v>
      </c>
      <c r="I313" s="70">
        <f t="shared" si="28"/>
        <v>0.478147987884033</v>
      </c>
      <c r="J313" s="71">
        <f t="shared" si="29"/>
        <v>0.0539141301437114</v>
      </c>
      <c r="K313" s="71">
        <f t="shared" si="30"/>
        <v>0.0980201233365792</v>
      </c>
      <c r="L313" s="72">
        <f t="shared" si="31"/>
        <v>2.35424636002712</v>
      </c>
      <c r="M313" s="72">
        <f t="shared" si="32"/>
        <v>0.018572055294711</v>
      </c>
      <c r="N313" s="72">
        <f t="shared" si="33"/>
        <v>-0.163304197675597</v>
      </c>
      <c r="O313" s="72">
        <f t="shared" si="34"/>
        <v>0.736504739215412</v>
      </c>
    </row>
    <row r="314" s="25" customFormat="1" spans="1:15">
      <c r="A314" s="65" t="s">
        <v>178</v>
      </c>
      <c r="B314" s="65">
        <v>2018</v>
      </c>
      <c r="C314" s="73">
        <v>455.4</v>
      </c>
      <c r="D314" s="73">
        <v>1130.7</v>
      </c>
      <c r="E314" s="73">
        <v>2125.7</v>
      </c>
      <c r="F314" s="73">
        <v>2020.3</v>
      </c>
      <c r="G314" s="73">
        <v>416.9</v>
      </c>
      <c r="H314" s="73">
        <v>334.1</v>
      </c>
      <c r="I314" s="70">
        <f t="shared" si="28"/>
        <v>0.402759352613425</v>
      </c>
      <c r="J314" s="71">
        <f t="shared" si="29"/>
        <v>0.0495836665568988</v>
      </c>
      <c r="K314" s="71">
        <f t="shared" si="30"/>
        <v>0.198608779083713</v>
      </c>
      <c r="L314" s="72">
        <f t="shared" si="31"/>
        <v>3.98988292480885</v>
      </c>
      <c r="M314" s="72">
        <f t="shared" si="32"/>
        <v>-0.096352076809247</v>
      </c>
      <c r="N314" s="72">
        <f t="shared" si="33"/>
        <v>2.88460198282643</v>
      </c>
      <c r="O314" s="72">
        <f t="shared" si="34"/>
        <v>2.25937761027534</v>
      </c>
    </row>
    <row r="315" s="25" customFormat="1" spans="1:15">
      <c r="A315" s="65" t="s">
        <v>179</v>
      </c>
      <c r="B315" s="65">
        <v>2018</v>
      </c>
      <c r="C315" s="73">
        <v>262.2</v>
      </c>
      <c r="D315" s="73">
        <v>575.5</v>
      </c>
      <c r="E315" s="73">
        <v>1223.4</v>
      </c>
      <c r="F315" s="73">
        <v>1138.6</v>
      </c>
      <c r="G315" s="73">
        <v>246.5</v>
      </c>
      <c r="H315" s="73">
        <v>211.8</v>
      </c>
      <c r="I315" s="70">
        <f t="shared" si="28"/>
        <v>0.455603822762815</v>
      </c>
      <c r="J315" s="71">
        <f t="shared" si="29"/>
        <v>0.0693150237044304</v>
      </c>
      <c r="K315" s="71">
        <f t="shared" si="30"/>
        <v>0.140770791075051</v>
      </c>
      <c r="L315" s="72">
        <f t="shared" si="31"/>
        <v>2.84336598213437</v>
      </c>
      <c r="M315" s="72">
        <f t="shared" si="32"/>
        <v>0.427289110780643</v>
      </c>
      <c r="N315" s="72">
        <f t="shared" si="33"/>
        <v>1.13207074746963</v>
      </c>
      <c r="O315" s="72">
        <f t="shared" si="34"/>
        <v>1.46757528012822</v>
      </c>
    </row>
    <row r="316" s="25" customFormat="1" spans="1:15">
      <c r="A316" s="65" t="s">
        <v>180</v>
      </c>
      <c r="B316" s="65">
        <v>2018</v>
      </c>
      <c r="C316" s="73">
        <v>284.6</v>
      </c>
      <c r="D316" s="73">
        <v>448.9</v>
      </c>
      <c r="E316" s="73">
        <v>1094.6</v>
      </c>
      <c r="F316" s="73">
        <v>1073.8</v>
      </c>
      <c r="G316" s="73">
        <v>215.6</v>
      </c>
      <c r="H316" s="73">
        <v>175.9</v>
      </c>
      <c r="I316" s="70">
        <f t="shared" si="28"/>
        <v>0.633994208064157</v>
      </c>
      <c r="J316" s="71">
        <f t="shared" si="29"/>
        <v>0.0190023752969121</v>
      </c>
      <c r="K316" s="71">
        <f t="shared" si="30"/>
        <v>0.184137291280148</v>
      </c>
      <c r="L316" s="72">
        <f t="shared" si="31"/>
        <v>-1.02700301920149</v>
      </c>
      <c r="M316" s="72">
        <f t="shared" si="32"/>
        <v>-0.907934552037775</v>
      </c>
      <c r="N316" s="72">
        <f t="shared" si="33"/>
        <v>2.44610584437096</v>
      </c>
      <c r="O316" s="72">
        <f t="shared" si="34"/>
        <v>0.170389424377231</v>
      </c>
    </row>
    <row r="317" s="25" customFormat="1" spans="1:15">
      <c r="A317" s="65" t="s">
        <v>181</v>
      </c>
      <c r="B317" s="65">
        <v>2018</v>
      </c>
      <c r="C317" s="73">
        <v>789.6</v>
      </c>
      <c r="D317" s="73">
        <v>1205.2</v>
      </c>
      <c r="E317" s="73">
        <v>2343.6</v>
      </c>
      <c r="F317" s="73">
        <v>2714.7</v>
      </c>
      <c r="G317" s="73">
        <v>492.6</v>
      </c>
      <c r="H317" s="73">
        <v>460</v>
      </c>
      <c r="I317" s="70">
        <f t="shared" si="28"/>
        <v>0.655160969133754</v>
      </c>
      <c r="J317" s="71">
        <f t="shared" si="29"/>
        <v>-0.158346134152586</v>
      </c>
      <c r="K317" s="71">
        <f t="shared" si="30"/>
        <v>0.0661794559480309</v>
      </c>
      <c r="L317" s="72">
        <f t="shared" si="31"/>
        <v>-1.48623839651212</v>
      </c>
      <c r="M317" s="72">
        <f t="shared" si="32"/>
        <v>-5.61450305673131</v>
      </c>
      <c r="N317" s="72">
        <f t="shared" si="33"/>
        <v>-1.12809854952407</v>
      </c>
      <c r="O317" s="72">
        <f t="shared" si="34"/>
        <v>-2.74294666758917</v>
      </c>
    </row>
    <row r="318" s="25" customFormat="1" spans="1:15">
      <c r="A318" s="65" t="s">
        <v>182</v>
      </c>
      <c r="B318" s="65">
        <v>2018</v>
      </c>
      <c r="C318" s="73">
        <v>356.6</v>
      </c>
      <c r="D318" s="73">
        <v>505.8</v>
      </c>
      <c r="E318" s="73">
        <v>1055.4</v>
      </c>
      <c r="F318" s="73">
        <v>940.3</v>
      </c>
      <c r="G318" s="73">
        <v>175.5</v>
      </c>
      <c r="H318" s="73">
        <v>148.5</v>
      </c>
      <c r="I318" s="70">
        <f t="shared" si="28"/>
        <v>0.705021747726374</v>
      </c>
      <c r="J318" s="71">
        <f t="shared" si="29"/>
        <v>0.109058176994505</v>
      </c>
      <c r="K318" s="71">
        <f t="shared" si="30"/>
        <v>0.153846153846154</v>
      </c>
      <c r="L318" s="72">
        <f t="shared" si="31"/>
        <v>-2.56802097981314</v>
      </c>
      <c r="M318" s="72">
        <f t="shared" si="32"/>
        <v>1.48201392427301</v>
      </c>
      <c r="N318" s="72">
        <f t="shared" si="33"/>
        <v>1.52826332710342</v>
      </c>
      <c r="O318" s="72">
        <f t="shared" si="34"/>
        <v>0.147418757187762</v>
      </c>
    </row>
    <row r="319" s="25" customFormat="1" spans="1:15">
      <c r="A319" s="65" t="s">
        <v>183</v>
      </c>
      <c r="B319" s="65">
        <v>2018</v>
      </c>
      <c r="C319" s="73">
        <v>576.7</v>
      </c>
      <c r="D319" s="73">
        <v>731.7</v>
      </c>
      <c r="E319" s="73">
        <v>1630.2</v>
      </c>
      <c r="F319" s="73">
        <v>1793.1</v>
      </c>
      <c r="G319" s="73">
        <v>308.3</v>
      </c>
      <c r="H319" s="73">
        <v>268.6</v>
      </c>
      <c r="I319" s="70">
        <f t="shared" si="28"/>
        <v>0.78816454831215</v>
      </c>
      <c r="J319" s="71">
        <f t="shared" si="29"/>
        <v>-0.0999263894000735</v>
      </c>
      <c r="K319" s="71">
        <f t="shared" si="30"/>
        <v>0.128770677911125</v>
      </c>
      <c r="L319" s="72">
        <f t="shared" si="31"/>
        <v>-4.37189240218746</v>
      </c>
      <c r="M319" s="72">
        <f t="shared" si="32"/>
        <v>-4.06412898503545</v>
      </c>
      <c r="N319" s="72">
        <f t="shared" si="33"/>
        <v>0.768458978255852</v>
      </c>
      <c r="O319" s="72">
        <f t="shared" si="34"/>
        <v>-2.55585413632236</v>
      </c>
    </row>
    <row r="320" s="25" customFormat="1" spans="1:15">
      <c r="A320" s="65" t="s">
        <v>184</v>
      </c>
      <c r="B320" s="65">
        <v>2018</v>
      </c>
      <c r="C320" s="73">
        <v>502</v>
      </c>
      <c r="D320" s="73">
        <v>1071.4</v>
      </c>
      <c r="E320" s="73">
        <v>2808.9</v>
      </c>
      <c r="F320" s="73">
        <v>2584.1</v>
      </c>
      <c r="G320" s="73">
        <v>1119.3</v>
      </c>
      <c r="H320" s="73">
        <v>809.5</v>
      </c>
      <c r="I320" s="70">
        <f t="shared" si="28"/>
        <v>0.468545827888744</v>
      </c>
      <c r="J320" s="71">
        <f t="shared" si="29"/>
        <v>0.0800313289899961</v>
      </c>
      <c r="K320" s="71">
        <f t="shared" si="30"/>
        <v>0.276780130438667</v>
      </c>
      <c r="L320" s="72">
        <f t="shared" si="31"/>
        <v>2.56257542624253</v>
      </c>
      <c r="M320" s="72">
        <f t="shared" si="32"/>
        <v>0.711684085964165</v>
      </c>
      <c r="N320" s="72">
        <f t="shared" si="33"/>
        <v>5.25324825971783</v>
      </c>
      <c r="O320" s="72">
        <f t="shared" si="34"/>
        <v>2.84250259064151</v>
      </c>
    </row>
    <row r="321" s="25" customFormat="1" spans="1:15">
      <c r="A321" s="65" t="s">
        <v>185</v>
      </c>
      <c r="B321" s="65">
        <v>2018</v>
      </c>
      <c r="C321" s="73">
        <v>871.2</v>
      </c>
      <c r="D321" s="73">
        <v>2354.4</v>
      </c>
      <c r="E321" s="73">
        <v>3923.2</v>
      </c>
      <c r="F321" s="73">
        <v>3401</v>
      </c>
      <c r="G321" s="73">
        <v>1141.4</v>
      </c>
      <c r="H321" s="73">
        <v>911.1</v>
      </c>
      <c r="I321" s="70">
        <f t="shared" si="28"/>
        <v>0.370030581039755</v>
      </c>
      <c r="J321" s="71">
        <f t="shared" si="29"/>
        <v>0.133105628058728</v>
      </c>
      <c r="K321" s="71">
        <f t="shared" si="30"/>
        <v>0.20176975643946</v>
      </c>
      <c r="L321" s="72">
        <f t="shared" si="31"/>
        <v>4.69996840804022</v>
      </c>
      <c r="M321" s="72">
        <f t="shared" si="32"/>
        <v>2.1201978940642</v>
      </c>
      <c r="N321" s="72">
        <f t="shared" si="33"/>
        <v>2.98038179365548</v>
      </c>
      <c r="O321" s="72">
        <f t="shared" si="34"/>
        <v>3.2668493652533</v>
      </c>
    </row>
    <row r="322" s="25" customFormat="1" spans="1:15">
      <c r="A322" s="65" t="s">
        <v>186</v>
      </c>
      <c r="B322" s="65">
        <v>2018</v>
      </c>
      <c r="C322" s="73">
        <v>806.8</v>
      </c>
      <c r="D322" s="73">
        <v>2076.6</v>
      </c>
      <c r="E322" s="73">
        <v>3011.8</v>
      </c>
      <c r="F322" s="73">
        <v>2870.5</v>
      </c>
      <c r="G322" s="73">
        <v>1011.2</v>
      </c>
      <c r="H322" s="73">
        <v>786.5</v>
      </c>
      <c r="I322" s="70">
        <f t="shared" ref="I322:I373" si="35">C322/D322</f>
        <v>0.388519695656361</v>
      </c>
      <c r="J322" s="71">
        <f t="shared" ref="J322:J373" si="36">(E322-F322)/E322</f>
        <v>0.0469154658343848</v>
      </c>
      <c r="K322" s="71">
        <f t="shared" ref="K322:K373" si="37">(G322-H322)/G322</f>
        <v>0.222211234177215</v>
      </c>
      <c r="L322" s="72">
        <f t="shared" ref="L322:L373" si="38">($I$10-I322)/($I$10-$I$20)*10</f>
        <v>4.2988274163137</v>
      </c>
      <c r="M322" s="72">
        <f t="shared" ref="M322:M373" si="39">(J322-$J$10)/($J$20-$J$10)*10</f>
        <v>-0.167162198212388</v>
      </c>
      <c r="N322" s="72">
        <f t="shared" ref="N322:N373" si="40">(K322-$K$10)/($K$15-$K$10)*10</f>
        <v>3.59977277639334</v>
      </c>
      <c r="O322" s="72">
        <f t="shared" ref="O322:O373" si="41">AVERAGE(L322:N322)</f>
        <v>2.57714599816488</v>
      </c>
    </row>
    <row r="323" s="25" customFormat="1" spans="1:15">
      <c r="A323" s="65" t="s">
        <v>187</v>
      </c>
      <c r="B323" s="65">
        <v>2018</v>
      </c>
      <c r="C323" s="73">
        <v>342.9</v>
      </c>
      <c r="D323" s="73">
        <v>798.8</v>
      </c>
      <c r="E323" s="73">
        <v>2005.6</v>
      </c>
      <c r="F323" s="73">
        <v>1732.7</v>
      </c>
      <c r="G323" s="73">
        <v>309.5</v>
      </c>
      <c r="H323" s="73">
        <v>229.2</v>
      </c>
      <c r="I323" s="70">
        <f t="shared" si="35"/>
        <v>0.429268903355033</v>
      </c>
      <c r="J323" s="71">
        <f t="shared" si="36"/>
        <v>0.136069006781013</v>
      </c>
      <c r="K323" s="71">
        <f t="shared" si="37"/>
        <v>0.259450726978998</v>
      </c>
      <c r="L323" s="72">
        <f t="shared" si="38"/>
        <v>3.41473004727938</v>
      </c>
      <c r="M323" s="72">
        <f t="shared" si="39"/>
        <v>2.1988416052805</v>
      </c>
      <c r="N323" s="72">
        <f t="shared" si="40"/>
        <v>4.72815529056716</v>
      </c>
      <c r="O323" s="72">
        <f t="shared" si="41"/>
        <v>3.44724231437568</v>
      </c>
    </row>
    <row r="324" s="25" customFormat="1" spans="1:15">
      <c r="A324" s="65" t="s">
        <v>188</v>
      </c>
      <c r="B324" s="65">
        <v>2018</v>
      </c>
      <c r="C324" s="73">
        <v>190.6</v>
      </c>
      <c r="D324" s="73">
        <v>883.7</v>
      </c>
      <c r="E324" s="73">
        <v>886.4</v>
      </c>
      <c r="F324" s="73">
        <v>724.6</v>
      </c>
      <c r="G324" s="73">
        <v>325</v>
      </c>
      <c r="H324" s="73">
        <v>249.4</v>
      </c>
      <c r="I324" s="70">
        <f t="shared" si="35"/>
        <v>0.215684055675003</v>
      </c>
      <c r="J324" s="71">
        <f t="shared" si="36"/>
        <v>0.182536101083032</v>
      </c>
      <c r="K324" s="71">
        <f t="shared" si="37"/>
        <v>0.232615384615385</v>
      </c>
      <c r="L324" s="72">
        <f t="shared" si="38"/>
        <v>8.04868031438277</v>
      </c>
      <c r="M324" s="72">
        <f t="shared" si="39"/>
        <v>3.43200992017286</v>
      </c>
      <c r="N324" s="72">
        <f t="shared" si="40"/>
        <v>3.91502576578696</v>
      </c>
      <c r="O324" s="72">
        <f t="shared" si="41"/>
        <v>5.13190533344753</v>
      </c>
    </row>
    <row r="325" s="25" customFormat="1" spans="1:15">
      <c r="A325" s="65" t="s">
        <v>189</v>
      </c>
      <c r="B325" s="65">
        <v>2018</v>
      </c>
      <c r="C325" s="73">
        <v>333.1</v>
      </c>
      <c r="D325" s="73">
        <v>719.7</v>
      </c>
      <c r="E325" s="73">
        <v>1169.8</v>
      </c>
      <c r="F325" s="73">
        <v>1004</v>
      </c>
      <c r="G325" s="73">
        <v>214.2</v>
      </c>
      <c r="H325" s="73">
        <v>154.9</v>
      </c>
      <c r="I325" s="70">
        <f t="shared" si="35"/>
        <v>0.462831735445324</v>
      </c>
      <c r="J325" s="71">
        <f t="shared" si="36"/>
        <v>0.141733629680287</v>
      </c>
      <c r="K325" s="71">
        <f t="shared" si="37"/>
        <v>0.276844070961718</v>
      </c>
      <c r="L325" s="72">
        <f t="shared" si="38"/>
        <v>2.68654873470542</v>
      </c>
      <c r="M325" s="72">
        <f t="shared" si="39"/>
        <v>2.34917236256426</v>
      </c>
      <c r="N325" s="72">
        <f t="shared" si="40"/>
        <v>5.25518570200637</v>
      </c>
      <c r="O325" s="72">
        <f t="shared" si="41"/>
        <v>3.43030226642535</v>
      </c>
    </row>
    <row r="326" s="25" customFormat="1" spans="1:15">
      <c r="A326" s="65" t="s">
        <v>190</v>
      </c>
      <c r="B326" s="65">
        <v>2018</v>
      </c>
      <c r="C326" s="73">
        <v>677.1</v>
      </c>
      <c r="D326" s="73">
        <v>2085.6</v>
      </c>
      <c r="E326" s="73">
        <v>2728.1</v>
      </c>
      <c r="F326" s="73">
        <v>2617.1</v>
      </c>
      <c r="G326" s="73">
        <v>873.4</v>
      </c>
      <c r="H326" s="73">
        <v>720.2</v>
      </c>
      <c r="I326" s="70">
        <f t="shared" si="35"/>
        <v>0.324654775604143</v>
      </c>
      <c r="J326" s="71">
        <f t="shared" si="36"/>
        <v>0.04068765807705</v>
      </c>
      <c r="K326" s="71">
        <f t="shared" si="37"/>
        <v>0.175406457522326</v>
      </c>
      <c r="L326" s="72">
        <f t="shared" si="38"/>
        <v>5.68444473209759</v>
      </c>
      <c r="M326" s="72">
        <f t="shared" si="39"/>
        <v>-0.33243905300493</v>
      </c>
      <c r="N326" s="72">
        <f t="shared" si="40"/>
        <v>2.18155551338437</v>
      </c>
      <c r="O326" s="72">
        <f t="shared" si="41"/>
        <v>2.51118706415901</v>
      </c>
    </row>
    <row r="327" s="25" customFormat="1" spans="1:15">
      <c r="A327" s="65" t="s">
        <v>191</v>
      </c>
      <c r="B327" s="65">
        <v>2018</v>
      </c>
      <c r="C327" s="73">
        <v>486.4</v>
      </c>
      <c r="D327" s="73">
        <v>1520.1</v>
      </c>
      <c r="E327" s="73">
        <v>1901.8</v>
      </c>
      <c r="F327" s="73">
        <v>1816</v>
      </c>
      <c r="G327" s="73">
        <v>414.2</v>
      </c>
      <c r="H327" s="73">
        <v>352.6</v>
      </c>
      <c r="I327" s="70">
        <f t="shared" si="35"/>
        <v>0.319978948753372</v>
      </c>
      <c r="J327" s="71">
        <f t="shared" si="36"/>
        <v>0.0451151540645704</v>
      </c>
      <c r="K327" s="71">
        <f t="shared" si="37"/>
        <v>0.1487204249155</v>
      </c>
      <c r="L327" s="72">
        <f t="shared" si="38"/>
        <v>5.78589176506559</v>
      </c>
      <c r="M327" s="72">
        <f t="shared" si="39"/>
        <v>-0.214939823751725</v>
      </c>
      <c r="N327" s="72">
        <f t="shared" si="40"/>
        <v>1.37295017800843</v>
      </c>
      <c r="O327" s="72">
        <f t="shared" si="41"/>
        <v>2.3146340397741</v>
      </c>
    </row>
    <row r="328" s="25" customFormat="1" spans="1:15">
      <c r="A328" s="65" t="s">
        <v>192</v>
      </c>
      <c r="B328" s="65">
        <v>2018</v>
      </c>
      <c r="C328" s="73">
        <v>554.1</v>
      </c>
      <c r="D328" s="73">
        <v>1047.5</v>
      </c>
      <c r="E328" s="73">
        <v>1941.7</v>
      </c>
      <c r="F328" s="73">
        <v>1996.1</v>
      </c>
      <c r="G328" s="73">
        <v>429</v>
      </c>
      <c r="H328" s="73">
        <v>365.1</v>
      </c>
      <c r="I328" s="70">
        <f t="shared" si="35"/>
        <v>0.528973747016707</v>
      </c>
      <c r="J328" s="71">
        <f t="shared" si="36"/>
        <v>-0.0280166864088169</v>
      </c>
      <c r="K328" s="71">
        <f t="shared" si="37"/>
        <v>0.148951048951049</v>
      </c>
      <c r="L328" s="72">
        <f t="shared" si="38"/>
        <v>1.25152749833417</v>
      </c>
      <c r="M328" s="72">
        <f t="shared" si="39"/>
        <v>-2.15575126970488</v>
      </c>
      <c r="N328" s="72">
        <f t="shared" si="40"/>
        <v>1.37993824657443</v>
      </c>
      <c r="O328" s="72">
        <f t="shared" si="41"/>
        <v>0.158571491734572</v>
      </c>
    </row>
    <row r="329" s="25" customFormat="1" spans="1:15">
      <c r="A329" s="65" t="s">
        <v>193</v>
      </c>
      <c r="B329" s="65">
        <v>2018</v>
      </c>
      <c r="C329" s="73">
        <v>454.5</v>
      </c>
      <c r="D329" s="73">
        <v>947.9</v>
      </c>
      <c r="E329" s="73">
        <v>2129.2</v>
      </c>
      <c r="F329" s="73">
        <v>1610.2</v>
      </c>
      <c r="G329" s="73">
        <v>364</v>
      </c>
      <c r="H329" s="73">
        <v>274</v>
      </c>
      <c r="I329" s="70">
        <f t="shared" si="35"/>
        <v>0.479480957906952</v>
      </c>
      <c r="J329" s="71">
        <f t="shared" si="36"/>
        <v>0.243753522449746</v>
      </c>
      <c r="K329" s="71">
        <f t="shared" si="37"/>
        <v>0.247252747252747</v>
      </c>
      <c r="L329" s="72">
        <f t="shared" si="38"/>
        <v>2.3253261587074</v>
      </c>
      <c r="M329" s="72">
        <f t="shared" si="39"/>
        <v>5.05663021293701</v>
      </c>
      <c r="N329" s="72">
        <f t="shared" si="40"/>
        <v>4.35854802699322</v>
      </c>
      <c r="O329" s="72">
        <f t="shared" si="41"/>
        <v>3.91350146621255</v>
      </c>
    </row>
    <row r="330" s="25" customFormat="1" spans="1:15">
      <c r="A330" s="65" t="s">
        <v>194</v>
      </c>
      <c r="B330" s="65">
        <v>2018</v>
      </c>
      <c r="C330" s="73">
        <v>636.6</v>
      </c>
      <c r="D330" s="73">
        <v>4283</v>
      </c>
      <c r="E330" s="73">
        <v>4571.3</v>
      </c>
      <c r="F330" s="73">
        <v>2450.6</v>
      </c>
      <c r="G330" s="73">
        <v>1345.6</v>
      </c>
      <c r="H330" s="73">
        <v>997.6</v>
      </c>
      <c r="I330" s="70">
        <f t="shared" si="35"/>
        <v>0.148634134952136</v>
      </c>
      <c r="J330" s="71">
        <f t="shared" si="36"/>
        <v>0.463916172642356</v>
      </c>
      <c r="K330" s="71">
        <f t="shared" si="37"/>
        <v>0.258620689655172</v>
      </c>
      <c r="L330" s="72">
        <f t="shared" si="38"/>
        <v>9.50339960471583</v>
      </c>
      <c r="M330" s="72">
        <f t="shared" si="39"/>
        <v>10.8994230197267</v>
      </c>
      <c r="N330" s="72">
        <f t="shared" si="40"/>
        <v>4.70300458276074</v>
      </c>
      <c r="O330" s="72">
        <f t="shared" si="41"/>
        <v>8.36860906906775</v>
      </c>
    </row>
    <row r="331" s="25" customFormat="1" spans="1:15">
      <c r="A331" s="65" t="s">
        <v>195</v>
      </c>
      <c r="B331" s="65">
        <v>2018</v>
      </c>
      <c r="C331" s="73">
        <v>260.3</v>
      </c>
      <c r="D331" s="73">
        <v>565.5</v>
      </c>
      <c r="E331" s="73">
        <v>1248.9</v>
      </c>
      <c r="F331" s="73">
        <v>1126.8</v>
      </c>
      <c r="G331" s="73">
        <v>234.3</v>
      </c>
      <c r="H331" s="73">
        <v>171.9</v>
      </c>
      <c r="I331" s="70">
        <f t="shared" si="35"/>
        <v>0.460300618921309</v>
      </c>
      <c r="J331" s="71">
        <f t="shared" si="36"/>
        <v>0.0977660341100169</v>
      </c>
      <c r="K331" s="71">
        <f t="shared" si="37"/>
        <v>0.266325224071703</v>
      </c>
      <c r="L331" s="72">
        <f t="shared" si="38"/>
        <v>2.74146399774929</v>
      </c>
      <c r="M331" s="72">
        <f t="shared" si="39"/>
        <v>1.18233706645446</v>
      </c>
      <c r="N331" s="72">
        <f t="shared" si="40"/>
        <v>4.93645733040523</v>
      </c>
      <c r="O331" s="72">
        <f t="shared" si="41"/>
        <v>2.95341946486966</v>
      </c>
    </row>
    <row r="332" s="25" customFormat="1" spans="1:15">
      <c r="A332" s="65" t="s">
        <v>196</v>
      </c>
      <c r="B332" s="65">
        <v>2018</v>
      </c>
      <c r="C332" s="73">
        <v>70.5</v>
      </c>
      <c r="D332" s="73">
        <v>187.5</v>
      </c>
      <c r="E332" s="73">
        <v>326.1</v>
      </c>
      <c r="F332" s="73">
        <v>267.8</v>
      </c>
      <c r="G332" s="73">
        <v>78.9</v>
      </c>
      <c r="H332" s="73">
        <v>52</v>
      </c>
      <c r="I332" s="70">
        <f t="shared" si="35"/>
        <v>0.376</v>
      </c>
      <c r="J332" s="71">
        <f t="shared" si="36"/>
        <v>0.178779515486047</v>
      </c>
      <c r="K332" s="71">
        <f t="shared" si="37"/>
        <v>0.340937896070976</v>
      </c>
      <c r="L332" s="72">
        <f t="shared" si="38"/>
        <v>4.57045551943533</v>
      </c>
      <c r="M332" s="72">
        <f t="shared" si="39"/>
        <v>3.33231566556177</v>
      </c>
      <c r="N332" s="72">
        <f t="shared" si="40"/>
        <v>7.19727314945782</v>
      </c>
      <c r="O332" s="72">
        <f t="shared" si="41"/>
        <v>5.03334811148497</v>
      </c>
    </row>
    <row r="333" s="25" customFormat="1" spans="1:15">
      <c r="A333" s="65" t="s">
        <v>197</v>
      </c>
      <c r="B333" s="65">
        <v>2018</v>
      </c>
      <c r="C333" s="73">
        <v>388.7</v>
      </c>
      <c r="D333" s="73">
        <v>662.5</v>
      </c>
      <c r="E333" s="73">
        <v>1202.3</v>
      </c>
      <c r="F333" s="73">
        <v>1093</v>
      </c>
      <c r="G333" s="73">
        <v>288.7</v>
      </c>
      <c r="H333" s="73">
        <v>271</v>
      </c>
      <c r="I333" s="70">
        <f t="shared" si="35"/>
        <v>0.586716981132075</v>
      </c>
      <c r="J333" s="71">
        <f t="shared" si="36"/>
        <v>0.0909090909090909</v>
      </c>
      <c r="K333" s="71">
        <f t="shared" si="37"/>
        <v>0.0613093176307585</v>
      </c>
      <c r="L333" s="72">
        <f t="shared" si="38"/>
        <v>-0.00127333495896162</v>
      </c>
      <c r="M333" s="72">
        <f t="shared" si="39"/>
        <v>1.00036388264746</v>
      </c>
      <c r="N333" s="72">
        <f t="shared" si="40"/>
        <v>-1.2756671253924</v>
      </c>
      <c r="O333" s="72">
        <f t="shared" si="41"/>
        <v>-0.0921921925679692</v>
      </c>
    </row>
    <row r="334" s="25" customFormat="1" spans="1:15">
      <c r="A334" s="65" t="s">
        <v>198</v>
      </c>
      <c r="B334" s="65">
        <v>2018</v>
      </c>
      <c r="C334" s="73">
        <v>881.6</v>
      </c>
      <c r="D334" s="73">
        <v>1662.1</v>
      </c>
      <c r="E334" s="73">
        <v>2884.2</v>
      </c>
      <c r="F334" s="73">
        <v>2532.1</v>
      </c>
      <c r="G334" s="73">
        <v>667.4</v>
      </c>
      <c r="H334" s="73">
        <v>486.9</v>
      </c>
      <c r="I334" s="70">
        <f t="shared" si="35"/>
        <v>0.530413332531135</v>
      </c>
      <c r="J334" s="71">
        <f t="shared" si="36"/>
        <v>0.122078912696762</v>
      </c>
      <c r="K334" s="71">
        <f t="shared" si="37"/>
        <v>0.270452502247528</v>
      </c>
      <c r="L334" s="72">
        <f t="shared" si="38"/>
        <v>1.22029416061585</v>
      </c>
      <c r="M334" s="72">
        <f t="shared" si="39"/>
        <v>1.82756509216502</v>
      </c>
      <c r="N334" s="72">
        <f t="shared" si="40"/>
        <v>5.0615167276833</v>
      </c>
      <c r="O334" s="72">
        <f t="shared" si="41"/>
        <v>2.70312532682139</v>
      </c>
    </row>
    <row r="335" s="25" customFormat="1" spans="1:15">
      <c r="A335" s="65" t="s">
        <v>199</v>
      </c>
      <c r="B335" s="65">
        <v>2018</v>
      </c>
      <c r="C335" s="73">
        <v>149.7</v>
      </c>
      <c r="D335" s="73">
        <v>490.1</v>
      </c>
      <c r="E335" s="73">
        <v>799.3</v>
      </c>
      <c r="F335" s="73">
        <v>636.6</v>
      </c>
      <c r="G335" s="73">
        <v>185.8</v>
      </c>
      <c r="H335" s="73">
        <v>133.9</v>
      </c>
      <c r="I335" s="70">
        <f t="shared" si="35"/>
        <v>0.305447867782085</v>
      </c>
      <c r="J335" s="71">
        <f t="shared" si="36"/>
        <v>0.203553108970349</v>
      </c>
      <c r="K335" s="71">
        <f t="shared" si="37"/>
        <v>0.279332615715823</v>
      </c>
      <c r="L335" s="72">
        <f t="shared" si="38"/>
        <v>6.10115901028267</v>
      </c>
      <c r="M335" s="72">
        <f t="shared" si="39"/>
        <v>3.98977038679526</v>
      </c>
      <c r="N335" s="72">
        <f t="shared" si="40"/>
        <v>5.33059033764999</v>
      </c>
      <c r="O335" s="72">
        <f t="shared" si="41"/>
        <v>5.14050657824264</v>
      </c>
    </row>
    <row r="336" s="25" customFormat="1" spans="1:15">
      <c r="A336" s="65" t="s">
        <v>200</v>
      </c>
      <c r="B336" s="65">
        <v>2018</v>
      </c>
      <c r="C336" s="73">
        <v>176</v>
      </c>
      <c r="D336" s="73">
        <v>440.2</v>
      </c>
      <c r="E336" s="73">
        <v>878</v>
      </c>
      <c r="F336" s="73">
        <v>690.4</v>
      </c>
      <c r="G336" s="73">
        <v>289.3</v>
      </c>
      <c r="H336" s="73">
        <v>219.1</v>
      </c>
      <c r="I336" s="70">
        <f t="shared" si="35"/>
        <v>0.399818264425261</v>
      </c>
      <c r="J336" s="71">
        <f t="shared" si="36"/>
        <v>0.213667425968109</v>
      </c>
      <c r="K336" s="71">
        <f t="shared" si="37"/>
        <v>0.242654683719323</v>
      </c>
      <c r="L336" s="72">
        <f t="shared" si="38"/>
        <v>4.05369295882182</v>
      </c>
      <c r="M336" s="72">
        <f t="shared" si="39"/>
        <v>4.25818947853678</v>
      </c>
      <c r="N336" s="72">
        <f t="shared" si="40"/>
        <v>4.21922350617353</v>
      </c>
      <c r="O336" s="72">
        <f t="shared" si="41"/>
        <v>4.17703531451071</v>
      </c>
    </row>
    <row r="337" s="25" customFormat="1" spans="1:15">
      <c r="A337" s="65" t="s">
        <v>201</v>
      </c>
      <c r="B337" s="65">
        <v>2018</v>
      </c>
      <c r="C337" s="73">
        <v>9.6</v>
      </c>
      <c r="D337" s="73">
        <v>36.6</v>
      </c>
      <c r="E337" s="73">
        <v>110.5</v>
      </c>
      <c r="F337" s="73">
        <v>94.7</v>
      </c>
      <c r="G337" s="73">
        <v>37.6</v>
      </c>
      <c r="H337" s="73">
        <v>19.1</v>
      </c>
      <c r="I337" s="70">
        <f t="shared" si="35"/>
        <v>0.262295081967213</v>
      </c>
      <c r="J337" s="71">
        <f t="shared" si="36"/>
        <v>0.142986425339366</v>
      </c>
      <c r="K337" s="71">
        <f t="shared" si="37"/>
        <v>0.492021276595745</v>
      </c>
      <c r="L337" s="72">
        <f t="shared" si="38"/>
        <v>7.03740456105626</v>
      </c>
      <c r="M337" s="72">
        <f t="shared" si="39"/>
        <v>2.38241971609513</v>
      </c>
      <c r="N337" s="72">
        <f t="shared" si="40"/>
        <v>11.7752045856844</v>
      </c>
      <c r="O337" s="72">
        <f t="shared" si="41"/>
        <v>7.06500962094528</v>
      </c>
    </row>
    <row r="338" s="25" customFormat="1" spans="1:15">
      <c r="A338" s="65" t="s">
        <v>202</v>
      </c>
      <c r="B338" s="65">
        <v>2018</v>
      </c>
      <c r="C338" s="73">
        <v>258.2</v>
      </c>
      <c r="D338" s="73">
        <v>733.7</v>
      </c>
      <c r="E338" s="73">
        <v>1173.3</v>
      </c>
      <c r="F338" s="73">
        <v>1045.4</v>
      </c>
      <c r="G338" s="73">
        <v>290.3</v>
      </c>
      <c r="H338" s="73">
        <v>207.2</v>
      </c>
      <c r="I338" s="70">
        <f t="shared" si="35"/>
        <v>0.351914951615102</v>
      </c>
      <c r="J338" s="71">
        <f t="shared" si="36"/>
        <v>0.109008778658485</v>
      </c>
      <c r="K338" s="71">
        <f t="shared" si="37"/>
        <v>0.286255597657596</v>
      </c>
      <c r="L338" s="72">
        <f t="shared" si="38"/>
        <v>5.09300624158955</v>
      </c>
      <c r="M338" s="72">
        <f t="shared" si="39"/>
        <v>1.48070296511571</v>
      </c>
      <c r="N338" s="72">
        <f t="shared" si="40"/>
        <v>5.54036150211286</v>
      </c>
      <c r="O338" s="72">
        <f t="shared" si="41"/>
        <v>4.03802356960604</v>
      </c>
    </row>
    <row r="339" s="25" customFormat="1" spans="1:15">
      <c r="A339" s="65" t="s">
        <v>203</v>
      </c>
      <c r="B339" s="65">
        <v>2018</v>
      </c>
      <c r="C339" s="73">
        <v>155.4</v>
      </c>
      <c r="D339" s="73">
        <v>299.3</v>
      </c>
      <c r="E339" s="73">
        <v>552.6</v>
      </c>
      <c r="F339" s="73">
        <v>508.2</v>
      </c>
      <c r="G339" s="73">
        <v>125.9</v>
      </c>
      <c r="H339" s="73">
        <v>107.5</v>
      </c>
      <c r="I339" s="70">
        <f t="shared" si="35"/>
        <v>0.519211493484798</v>
      </c>
      <c r="J339" s="71">
        <f t="shared" si="36"/>
        <v>0.0803474484256244</v>
      </c>
      <c r="K339" s="71">
        <f t="shared" si="37"/>
        <v>0.14614773629865</v>
      </c>
      <c r="L339" s="72">
        <f t="shared" si="38"/>
        <v>1.46332996397297</v>
      </c>
      <c r="M339" s="72">
        <f t="shared" si="39"/>
        <v>0.720073430673448</v>
      </c>
      <c r="N339" s="72">
        <f t="shared" si="40"/>
        <v>1.29499592484179</v>
      </c>
      <c r="O339" s="72">
        <f t="shared" si="41"/>
        <v>1.1594664398294</v>
      </c>
    </row>
    <row r="340" s="25" customFormat="1" spans="1:15">
      <c r="A340" s="65" t="s">
        <v>204</v>
      </c>
      <c r="B340" s="65">
        <v>2018</v>
      </c>
      <c r="C340" s="73">
        <v>44.7</v>
      </c>
      <c r="D340" s="73">
        <v>100.3</v>
      </c>
      <c r="E340" s="73">
        <v>217.7</v>
      </c>
      <c r="F340" s="73">
        <v>221.7</v>
      </c>
      <c r="G340" s="73">
        <v>72.9</v>
      </c>
      <c r="H340" s="73">
        <v>52.5</v>
      </c>
      <c r="I340" s="70">
        <f t="shared" si="35"/>
        <v>0.445663010967099</v>
      </c>
      <c r="J340" s="71">
        <f t="shared" si="36"/>
        <v>-0.0183739090491502</v>
      </c>
      <c r="K340" s="71">
        <f t="shared" si="37"/>
        <v>0.279835390946502</v>
      </c>
      <c r="L340" s="72">
        <f t="shared" si="38"/>
        <v>3.05904245907713</v>
      </c>
      <c r="M340" s="72">
        <f t="shared" si="39"/>
        <v>-1.8998461461735</v>
      </c>
      <c r="N340" s="72">
        <f t="shared" si="40"/>
        <v>5.34582477657958</v>
      </c>
      <c r="O340" s="72">
        <f t="shared" si="41"/>
        <v>2.16834036316107</v>
      </c>
    </row>
    <row r="341" s="25" customFormat="1" spans="1:15">
      <c r="A341" s="65" t="s">
        <v>205</v>
      </c>
      <c r="B341" s="65">
        <v>2018</v>
      </c>
      <c r="C341" s="73">
        <v>63.6</v>
      </c>
      <c r="D341" s="73">
        <v>152.5</v>
      </c>
      <c r="E341" s="73">
        <v>268.8</v>
      </c>
      <c r="F341" s="73">
        <v>240.1</v>
      </c>
      <c r="G341" s="73">
        <v>63.9</v>
      </c>
      <c r="H341" s="73">
        <v>48</v>
      </c>
      <c r="I341" s="70">
        <f t="shared" si="35"/>
        <v>0.417049180327869</v>
      </c>
      <c r="J341" s="71">
        <f t="shared" si="36"/>
        <v>0.106770833333333</v>
      </c>
      <c r="K341" s="71">
        <f t="shared" si="37"/>
        <v>0.248826291079812</v>
      </c>
      <c r="L341" s="72">
        <f t="shared" si="38"/>
        <v>3.67984992540147</v>
      </c>
      <c r="M341" s="72">
        <f t="shared" si="39"/>
        <v>1.42131118891597</v>
      </c>
      <c r="N341" s="72">
        <f t="shared" si="40"/>
        <v>4.40622749860142</v>
      </c>
      <c r="O341" s="72">
        <f t="shared" si="41"/>
        <v>3.16912953763962</v>
      </c>
    </row>
    <row r="342" s="25" customFormat="1" spans="1:15">
      <c r="A342" s="65" t="s">
        <v>206</v>
      </c>
      <c r="B342" s="65">
        <v>2018</v>
      </c>
      <c r="C342" s="73">
        <v>211</v>
      </c>
      <c r="D342" s="73">
        <v>484.3</v>
      </c>
      <c r="E342" s="73">
        <v>1041.7</v>
      </c>
      <c r="F342" s="73">
        <v>920.2</v>
      </c>
      <c r="G342" s="73">
        <v>283.7</v>
      </c>
      <c r="H342" s="73">
        <v>235.8</v>
      </c>
      <c r="I342" s="70">
        <f t="shared" si="35"/>
        <v>0.435680363411109</v>
      </c>
      <c r="J342" s="71">
        <f t="shared" si="36"/>
        <v>0.116636267639436</v>
      </c>
      <c r="K342" s="71">
        <f t="shared" si="37"/>
        <v>0.168840324286218</v>
      </c>
      <c r="L342" s="72">
        <f t="shared" si="38"/>
        <v>3.27562660730181</v>
      </c>
      <c r="M342" s="72">
        <f t="shared" si="39"/>
        <v>1.68312530020651</v>
      </c>
      <c r="N342" s="72">
        <f t="shared" si="40"/>
        <v>1.98259711272092</v>
      </c>
      <c r="O342" s="72">
        <f t="shared" si="41"/>
        <v>2.31378300674308</v>
      </c>
    </row>
    <row r="343" s="25" customFormat="1" spans="1:15">
      <c r="A343" s="65" t="s">
        <v>176</v>
      </c>
      <c r="B343" s="65">
        <v>2019</v>
      </c>
      <c r="C343" s="73">
        <v>302.614</v>
      </c>
      <c r="D343" s="74">
        <v>1445.627</v>
      </c>
      <c r="E343" s="74">
        <v>2760.6308</v>
      </c>
      <c r="F343" s="74">
        <v>1698.289</v>
      </c>
      <c r="G343" s="74">
        <v>1483.5646356226</v>
      </c>
      <c r="H343" s="74">
        <v>1226.1392470583</v>
      </c>
      <c r="I343" s="70">
        <f t="shared" si="35"/>
        <v>0.209330622629489</v>
      </c>
      <c r="J343" s="71">
        <f t="shared" si="36"/>
        <v>0.384818498728624</v>
      </c>
      <c r="K343" s="71">
        <f t="shared" si="37"/>
        <v>0.173518148372597</v>
      </c>
      <c r="L343" s="72">
        <f t="shared" si="38"/>
        <v>8.18652479669544</v>
      </c>
      <c r="M343" s="72">
        <f t="shared" si="39"/>
        <v>8.80028713190632</v>
      </c>
      <c r="N343" s="72">
        <f t="shared" si="40"/>
        <v>2.1243384337305</v>
      </c>
      <c r="O343" s="72">
        <f t="shared" si="41"/>
        <v>6.37038345411075</v>
      </c>
    </row>
    <row r="344" s="25" customFormat="1" spans="1:15">
      <c r="A344" s="65" t="s">
        <v>177</v>
      </c>
      <c r="B344" s="65">
        <v>2019</v>
      </c>
      <c r="C344" s="73">
        <v>226.309</v>
      </c>
      <c r="D344" s="74">
        <v>469.261</v>
      </c>
      <c r="E344" s="74">
        <v>1021.169</v>
      </c>
      <c r="F344" s="74">
        <v>1000.5191</v>
      </c>
      <c r="G344" s="74">
        <v>333.0117077211</v>
      </c>
      <c r="H344" s="74">
        <v>303.6760819769</v>
      </c>
      <c r="I344" s="70">
        <f t="shared" si="35"/>
        <v>0.482266798221033</v>
      </c>
      <c r="J344" s="71">
        <f t="shared" si="36"/>
        <v>0.0202218242034374</v>
      </c>
      <c r="K344" s="71">
        <f t="shared" si="37"/>
        <v>0.0880918750423298</v>
      </c>
      <c r="L344" s="72">
        <f t="shared" si="38"/>
        <v>2.26488439231918</v>
      </c>
      <c r="M344" s="72">
        <f t="shared" si="39"/>
        <v>-0.875572172256007</v>
      </c>
      <c r="N344" s="72">
        <f t="shared" si="40"/>
        <v>-0.46413702134581</v>
      </c>
      <c r="O344" s="72">
        <f t="shared" si="41"/>
        <v>0.308391732905789</v>
      </c>
    </row>
    <row r="345" s="25" customFormat="1" spans="1:15">
      <c r="A345" s="65" t="s">
        <v>178</v>
      </c>
      <c r="B345" s="65">
        <v>2019</v>
      </c>
      <c r="C345" s="73">
        <v>466.673</v>
      </c>
      <c r="D345" s="74">
        <v>1187.848</v>
      </c>
      <c r="E345" s="74">
        <v>2437.3788</v>
      </c>
      <c r="F345" s="74">
        <v>2425.6699</v>
      </c>
      <c r="G345" s="74">
        <v>504.7167517189</v>
      </c>
      <c r="H345" s="74">
        <v>389.9511715878</v>
      </c>
      <c r="I345" s="70">
        <f t="shared" si="35"/>
        <v>0.392872657107643</v>
      </c>
      <c r="J345" s="71">
        <f t="shared" si="36"/>
        <v>0.00480389014625059</v>
      </c>
      <c r="K345" s="71">
        <f t="shared" si="37"/>
        <v>0.227386112587399</v>
      </c>
      <c r="L345" s="72">
        <f t="shared" si="38"/>
        <v>4.20438529132701</v>
      </c>
      <c r="M345" s="72">
        <f t="shared" si="39"/>
        <v>-1.2847414574462</v>
      </c>
      <c r="N345" s="72">
        <f t="shared" si="40"/>
        <v>3.75657518887806</v>
      </c>
      <c r="O345" s="72">
        <f t="shared" si="41"/>
        <v>2.22540634091962</v>
      </c>
    </row>
    <row r="346" s="25" customFormat="1" spans="1:15">
      <c r="A346" s="65" t="s">
        <v>179</v>
      </c>
      <c r="B346" s="65">
        <v>2019</v>
      </c>
      <c r="C346" s="73">
        <v>273.622</v>
      </c>
      <c r="D346" s="74">
        <v>597.912</v>
      </c>
      <c r="E346" s="74">
        <v>1232.4926</v>
      </c>
      <c r="F346" s="74">
        <v>1168.8262</v>
      </c>
      <c r="G346" s="74">
        <v>269.293253571</v>
      </c>
      <c r="H346" s="74">
        <v>234.3757297513</v>
      </c>
      <c r="I346" s="70">
        <f t="shared" si="35"/>
        <v>0.457629216339528</v>
      </c>
      <c r="J346" s="71">
        <f t="shared" si="36"/>
        <v>0.0516566184657012</v>
      </c>
      <c r="K346" s="71">
        <f t="shared" si="37"/>
        <v>0.129663566972701</v>
      </c>
      <c r="L346" s="72">
        <f t="shared" si="38"/>
        <v>2.79942291591153</v>
      </c>
      <c r="M346" s="72">
        <f t="shared" si="39"/>
        <v>-0.0413389831215792</v>
      </c>
      <c r="N346" s="72">
        <f t="shared" si="40"/>
        <v>0.79551413739945</v>
      </c>
      <c r="O346" s="72">
        <f t="shared" si="41"/>
        <v>1.18453269006313</v>
      </c>
    </row>
    <row r="347" s="25" customFormat="1" spans="1:15">
      <c r="A347" s="65" t="s">
        <v>180</v>
      </c>
      <c r="B347" s="65">
        <v>2019</v>
      </c>
      <c r="C347" s="73">
        <v>298.75</v>
      </c>
      <c r="D347" s="74">
        <v>464.674</v>
      </c>
      <c r="E347" s="74">
        <v>1060.8818</v>
      </c>
      <c r="F347" s="74">
        <v>1201.3596</v>
      </c>
      <c r="G347" s="74">
        <v>245.5276233758</v>
      </c>
      <c r="H347" s="74">
        <v>197.7514945466</v>
      </c>
      <c r="I347" s="70">
        <f t="shared" si="35"/>
        <v>0.642923856294951</v>
      </c>
      <c r="J347" s="71">
        <f t="shared" si="36"/>
        <v>-0.132416071234326</v>
      </c>
      <c r="K347" s="71">
        <f t="shared" si="37"/>
        <v>0.194585554864736</v>
      </c>
      <c r="L347" s="72">
        <f t="shared" si="38"/>
        <v>-1.22074122794473</v>
      </c>
      <c r="M347" s="72">
        <f t="shared" si="39"/>
        <v>-4.92635733825514</v>
      </c>
      <c r="N347" s="72">
        <f t="shared" si="40"/>
        <v>2.76269549276068</v>
      </c>
      <c r="O347" s="72">
        <f t="shared" si="41"/>
        <v>-1.12813435781306</v>
      </c>
    </row>
    <row r="348" s="25" customFormat="1" spans="1:15">
      <c r="A348" s="65" t="s">
        <v>181</v>
      </c>
      <c r="B348" s="65">
        <v>2019</v>
      </c>
      <c r="C348" s="73">
        <v>815.974</v>
      </c>
      <c r="D348" s="74">
        <v>1210.25</v>
      </c>
      <c r="E348" s="74">
        <v>2486.4367</v>
      </c>
      <c r="F348" s="74">
        <v>2949.9588</v>
      </c>
      <c r="G348" s="74">
        <v>548.7618707824</v>
      </c>
      <c r="H348" s="74">
        <v>505.6116870425</v>
      </c>
      <c r="I348" s="70">
        <f t="shared" si="35"/>
        <v>0.67421937616195</v>
      </c>
      <c r="J348" s="71">
        <f t="shared" si="36"/>
        <v>-0.186420229398963</v>
      </c>
      <c r="K348" s="71">
        <f t="shared" si="37"/>
        <v>0.0786318912397802</v>
      </c>
      <c r="L348" s="72">
        <f t="shared" si="38"/>
        <v>-1.89973079214864</v>
      </c>
      <c r="M348" s="72">
        <f t="shared" si="39"/>
        <v>-6.35954823864185</v>
      </c>
      <c r="N348" s="72">
        <f t="shared" si="40"/>
        <v>-0.750781105463234</v>
      </c>
      <c r="O348" s="72">
        <f t="shared" si="41"/>
        <v>-3.00335337875124</v>
      </c>
    </row>
    <row r="349" s="25" customFormat="1" spans="1:15">
      <c r="A349" s="65" t="s">
        <v>182</v>
      </c>
      <c r="B349" s="65">
        <v>2019</v>
      </c>
      <c r="C349" s="73">
        <v>375.911</v>
      </c>
      <c r="D349" s="74">
        <v>506.204</v>
      </c>
      <c r="E349" s="74">
        <v>1142.808</v>
      </c>
      <c r="F349" s="74">
        <v>1263.6426</v>
      </c>
      <c r="G349" s="74">
        <v>205.2665026684</v>
      </c>
      <c r="H349" s="74">
        <v>165.9946366091</v>
      </c>
      <c r="I349" s="70">
        <f t="shared" si="35"/>
        <v>0.742607723368444</v>
      </c>
      <c r="J349" s="71">
        <f t="shared" si="36"/>
        <v>-0.105734821597329</v>
      </c>
      <c r="K349" s="71">
        <f t="shared" si="37"/>
        <v>0.191321358082191</v>
      </c>
      <c r="L349" s="72">
        <f t="shared" si="38"/>
        <v>-3.38348866751558</v>
      </c>
      <c r="M349" s="72">
        <f t="shared" si="39"/>
        <v>-4.21827622949839</v>
      </c>
      <c r="N349" s="72">
        <f t="shared" si="40"/>
        <v>2.66378806155985</v>
      </c>
      <c r="O349" s="72">
        <f t="shared" si="41"/>
        <v>-1.64599227848471</v>
      </c>
    </row>
    <row r="350" s="25" customFormat="1" spans="1:15">
      <c r="A350" s="65" t="s">
        <v>183</v>
      </c>
      <c r="B350" s="65">
        <v>2019</v>
      </c>
      <c r="C350" s="73">
        <v>599.825</v>
      </c>
      <c r="D350" s="74">
        <v>765.099</v>
      </c>
      <c r="E350" s="74">
        <v>1785.4306</v>
      </c>
      <c r="F350" s="74">
        <v>2094.7803</v>
      </c>
      <c r="G350" s="74">
        <v>341.4072253635</v>
      </c>
      <c r="H350" s="74">
        <v>302.1242744396</v>
      </c>
      <c r="I350" s="70">
        <f t="shared" si="35"/>
        <v>0.78398351063065</v>
      </c>
      <c r="J350" s="71">
        <f t="shared" si="36"/>
        <v>-0.173263357309996</v>
      </c>
      <c r="K350" s="71">
        <f t="shared" si="37"/>
        <v>0.115061861628954</v>
      </c>
      <c r="L350" s="72">
        <f t="shared" si="38"/>
        <v>-4.28118034610576</v>
      </c>
      <c r="M350" s="72">
        <f t="shared" si="39"/>
        <v>-6.01038421134651</v>
      </c>
      <c r="N350" s="72">
        <f t="shared" si="40"/>
        <v>0.353072316972338</v>
      </c>
      <c r="O350" s="72">
        <f t="shared" si="41"/>
        <v>-3.31283074682664</v>
      </c>
    </row>
    <row r="351" s="25" customFormat="1" spans="1:15">
      <c r="A351" s="65" t="s">
        <v>184</v>
      </c>
      <c r="B351" s="65">
        <v>2019</v>
      </c>
      <c r="C351" s="73">
        <v>511.931</v>
      </c>
      <c r="D351" s="74">
        <v>1077.642</v>
      </c>
      <c r="E351" s="74">
        <v>2933.6744</v>
      </c>
      <c r="F351" s="74">
        <v>2779.6783</v>
      </c>
      <c r="G351" s="74">
        <v>1356.6370244221</v>
      </c>
      <c r="H351" s="74">
        <v>891.7698503004</v>
      </c>
      <c r="I351" s="70">
        <f t="shared" si="35"/>
        <v>0.47504737194727</v>
      </c>
      <c r="J351" s="71">
        <f t="shared" si="36"/>
        <v>0.0524925670006187</v>
      </c>
      <c r="K351" s="71">
        <f t="shared" si="37"/>
        <v>0.342661423618248</v>
      </c>
      <c r="L351" s="72">
        <f t="shared" si="38"/>
        <v>2.42151751809107</v>
      </c>
      <c r="M351" s="72">
        <f t="shared" si="39"/>
        <v>-0.0191541389511925</v>
      </c>
      <c r="N351" s="72">
        <f t="shared" si="40"/>
        <v>7.24949723203031</v>
      </c>
      <c r="O351" s="72">
        <f t="shared" si="41"/>
        <v>3.21728687039006</v>
      </c>
    </row>
    <row r="352" s="25" customFormat="1" spans="1:15">
      <c r="A352" s="65" t="s">
        <v>185</v>
      </c>
      <c r="B352" s="65">
        <v>2019</v>
      </c>
      <c r="C352" s="73">
        <v>918.11</v>
      </c>
      <c r="D352" s="74">
        <v>2499.325</v>
      </c>
      <c r="E352" s="74">
        <v>3759.1824</v>
      </c>
      <c r="F352" s="74">
        <v>3382.2779</v>
      </c>
      <c r="G352" s="74">
        <v>1336.4003296589</v>
      </c>
      <c r="H352" s="74">
        <v>1091.8106675727</v>
      </c>
      <c r="I352" s="70">
        <f t="shared" si="35"/>
        <v>0.367343182659318</v>
      </c>
      <c r="J352" s="71">
        <f t="shared" si="36"/>
        <v>0.100262360240886</v>
      </c>
      <c r="K352" s="71">
        <f t="shared" si="37"/>
        <v>0.183021252433115</v>
      </c>
      <c r="L352" s="72">
        <f t="shared" si="38"/>
        <v>4.75827437205457</v>
      </c>
      <c r="M352" s="72">
        <f t="shared" si="39"/>
        <v>1.24858588907757</v>
      </c>
      <c r="N352" s="72">
        <f t="shared" si="40"/>
        <v>2.41228909163392</v>
      </c>
      <c r="O352" s="72">
        <f t="shared" si="41"/>
        <v>2.80638311758869</v>
      </c>
    </row>
    <row r="353" s="25" customFormat="1" spans="1:15">
      <c r="A353" s="65" t="s">
        <v>186</v>
      </c>
      <c r="B353" s="65">
        <v>2019</v>
      </c>
      <c r="C353" s="73">
        <v>856.865</v>
      </c>
      <c r="D353" s="74">
        <v>2174.856</v>
      </c>
      <c r="E353" s="74">
        <v>3040.0204</v>
      </c>
      <c r="F353" s="74">
        <v>3138.487</v>
      </c>
      <c r="G353" s="74">
        <v>1154.4656221114</v>
      </c>
      <c r="H353" s="74">
        <v>950.5265944439</v>
      </c>
      <c r="I353" s="70">
        <f t="shared" si="35"/>
        <v>0.393987004197059</v>
      </c>
      <c r="J353" s="71">
        <f t="shared" si="36"/>
        <v>-0.0323901115926723</v>
      </c>
      <c r="K353" s="71">
        <f t="shared" si="37"/>
        <v>0.176652317541094</v>
      </c>
      <c r="L353" s="72">
        <f t="shared" si="38"/>
        <v>4.18020834690078</v>
      </c>
      <c r="M353" s="72">
        <f t="shared" si="39"/>
        <v>-2.27181553938417</v>
      </c>
      <c r="N353" s="72">
        <f t="shared" si="40"/>
        <v>2.21930593785359</v>
      </c>
      <c r="O353" s="72">
        <f t="shared" si="41"/>
        <v>1.37589958179007</v>
      </c>
    </row>
    <row r="354" s="25" customFormat="1" spans="1:15">
      <c r="A354" s="65" t="s">
        <v>187</v>
      </c>
      <c r="B354" s="65">
        <v>2019</v>
      </c>
      <c r="C354" s="73">
        <v>356.694</v>
      </c>
      <c r="D354" s="74">
        <v>860.285</v>
      </c>
      <c r="E354" s="74">
        <v>1514.5744</v>
      </c>
      <c r="F354" s="74">
        <v>1298.9124</v>
      </c>
      <c r="G354" s="74">
        <v>350.9787337264</v>
      </c>
      <c r="H354" s="74">
        <v>266.1918405655</v>
      </c>
      <c r="I354" s="70">
        <f t="shared" si="35"/>
        <v>0.414623060962356</v>
      </c>
      <c r="J354" s="71">
        <f t="shared" si="36"/>
        <v>0.14239115622184</v>
      </c>
      <c r="K354" s="71">
        <f t="shared" si="37"/>
        <v>0.241572736503729</v>
      </c>
      <c r="L354" s="72">
        <f t="shared" si="38"/>
        <v>3.73248716350128</v>
      </c>
      <c r="M354" s="72">
        <f t="shared" si="39"/>
        <v>2.36662214954629</v>
      </c>
      <c r="N354" s="72">
        <f t="shared" si="40"/>
        <v>4.18643975356354</v>
      </c>
      <c r="O354" s="72">
        <f t="shared" si="41"/>
        <v>3.42851635553704</v>
      </c>
    </row>
    <row r="355" s="25" customFormat="1" spans="1:15">
      <c r="A355" s="65" t="s">
        <v>188</v>
      </c>
      <c r="B355" s="65">
        <v>2019</v>
      </c>
      <c r="C355" s="73">
        <v>199.128</v>
      </c>
      <c r="D355" s="74">
        <v>938.205</v>
      </c>
      <c r="E355" s="74">
        <v>931.7788</v>
      </c>
      <c r="F355" s="74">
        <v>782.1576</v>
      </c>
      <c r="G355" s="74">
        <v>373.3577854844</v>
      </c>
      <c r="H355" s="74">
        <v>297.5381224885</v>
      </c>
      <c r="I355" s="70">
        <f t="shared" si="35"/>
        <v>0.212243592818201</v>
      </c>
      <c r="J355" s="71">
        <f t="shared" si="36"/>
        <v>0.160575879167888</v>
      </c>
      <c r="K355" s="71">
        <f t="shared" si="37"/>
        <v>0.20307508224994</v>
      </c>
      <c r="L355" s="72">
        <f t="shared" si="38"/>
        <v>8.12332481256422</v>
      </c>
      <c r="M355" s="72">
        <f t="shared" si="39"/>
        <v>2.84921794101991</v>
      </c>
      <c r="N355" s="72">
        <f t="shared" si="40"/>
        <v>3.01993407294363</v>
      </c>
      <c r="O355" s="72">
        <f t="shared" si="41"/>
        <v>4.66415894217592</v>
      </c>
    </row>
    <row r="356" s="25" customFormat="1" spans="1:15">
      <c r="A356" s="65" t="s">
        <v>189</v>
      </c>
      <c r="B356" s="65">
        <v>2019</v>
      </c>
      <c r="C356" s="73">
        <v>348.408</v>
      </c>
      <c r="D356" s="74">
        <v>748.496</v>
      </c>
      <c r="E356" s="74">
        <v>1047.2263</v>
      </c>
      <c r="F356" s="74">
        <v>1083.9147</v>
      </c>
      <c r="G356" s="74">
        <v>237.1108867116</v>
      </c>
      <c r="H356" s="74">
        <v>190.9336301397</v>
      </c>
      <c r="I356" s="70">
        <f t="shared" si="35"/>
        <v>0.465477437421175</v>
      </c>
      <c r="J356" s="71">
        <f t="shared" si="36"/>
        <v>-0.0350338794967239</v>
      </c>
      <c r="K356" s="71">
        <f t="shared" si="37"/>
        <v>0.194749626271129</v>
      </c>
      <c r="L356" s="72">
        <f t="shared" si="38"/>
        <v>2.62914741850327</v>
      </c>
      <c r="M356" s="72">
        <f t="shared" si="39"/>
        <v>-2.34197724973377</v>
      </c>
      <c r="N356" s="72">
        <f t="shared" si="40"/>
        <v>2.76766697040766</v>
      </c>
      <c r="O356" s="72">
        <f t="shared" si="41"/>
        <v>1.01827904639238</v>
      </c>
    </row>
    <row r="357" s="25" customFormat="1" spans="1:15">
      <c r="A357" s="65" t="s">
        <v>190</v>
      </c>
      <c r="B357" s="65">
        <v>2019</v>
      </c>
      <c r="C357" s="73">
        <v>711.182</v>
      </c>
      <c r="D357" s="74">
        <v>2156.829</v>
      </c>
      <c r="E357" s="74">
        <v>2784.7012</v>
      </c>
      <c r="F357" s="74">
        <v>2872.6906</v>
      </c>
      <c r="G357" s="74">
        <v>1041.8592576052</v>
      </c>
      <c r="H357" s="74">
        <v>866.9638107781</v>
      </c>
      <c r="I357" s="70">
        <f t="shared" si="35"/>
        <v>0.329734995217516</v>
      </c>
      <c r="J357" s="71">
        <f t="shared" si="36"/>
        <v>-0.0315974295554582</v>
      </c>
      <c r="K357" s="71">
        <f t="shared" si="37"/>
        <v>0.167868592183086</v>
      </c>
      <c r="L357" s="72">
        <f t="shared" si="38"/>
        <v>5.57422396835876</v>
      </c>
      <c r="M357" s="72">
        <f t="shared" si="39"/>
        <v>-2.25077892440405</v>
      </c>
      <c r="N357" s="72">
        <f t="shared" si="40"/>
        <v>1.9531529546205</v>
      </c>
      <c r="O357" s="72">
        <f t="shared" si="41"/>
        <v>1.75886599952507</v>
      </c>
    </row>
    <row r="358" s="25" customFormat="1" spans="1:15">
      <c r="A358" s="65" t="s">
        <v>191</v>
      </c>
      <c r="B358" s="65">
        <v>2019</v>
      </c>
      <c r="C358" s="73">
        <v>505.612</v>
      </c>
      <c r="D358" s="74">
        <v>1628.228</v>
      </c>
      <c r="E358" s="74">
        <v>2053.0445</v>
      </c>
      <c r="F358" s="74">
        <v>1930.969</v>
      </c>
      <c r="G358" s="74">
        <v>487.309405421</v>
      </c>
      <c r="H358" s="74">
        <v>408.5155449954</v>
      </c>
      <c r="I358" s="70">
        <f t="shared" si="35"/>
        <v>0.310528992254156</v>
      </c>
      <c r="J358" s="71">
        <f t="shared" si="36"/>
        <v>0.0594607179727473</v>
      </c>
      <c r="K358" s="71">
        <f t="shared" si="37"/>
        <v>0.161691647132334</v>
      </c>
      <c r="L358" s="72">
        <f t="shared" si="38"/>
        <v>5.99091861467272</v>
      </c>
      <c r="M358" s="72">
        <f t="shared" si="39"/>
        <v>0.165770335481501</v>
      </c>
      <c r="N358" s="72">
        <f t="shared" si="40"/>
        <v>1.76598722646787</v>
      </c>
      <c r="O358" s="72">
        <f t="shared" si="41"/>
        <v>2.64089205887403</v>
      </c>
    </row>
    <row r="359" s="25" customFormat="1" spans="1:15">
      <c r="A359" s="65" t="s">
        <v>192</v>
      </c>
      <c r="B359" s="65">
        <v>2019</v>
      </c>
      <c r="C359" s="73">
        <v>584.304</v>
      </c>
      <c r="D359" s="74">
        <v>1100.452</v>
      </c>
      <c r="E359" s="74">
        <v>2418.0208</v>
      </c>
      <c r="F359" s="74">
        <v>2264.4781</v>
      </c>
      <c r="G359" s="74">
        <v>513.0611856742</v>
      </c>
      <c r="H359" s="74">
        <v>427.4400815441</v>
      </c>
      <c r="I359" s="70">
        <f t="shared" si="35"/>
        <v>0.530967275265073</v>
      </c>
      <c r="J359" s="71">
        <f t="shared" si="36"/>
        <v>0.063499329699728</v>
      </c>
      <c r="K359" s="71">
        <f t="shared" si="37"/>
        <v>0.166882832926813</v>
      </c>
      <c r="L359" s="72">
        <f t="shared" si="38"/>
        <v>1.20827578427609</v>
      </c>
      <c r="M359" s="72">
        <f t="shared" si="39"/>
        <v>0.272949148632486</v>
      </c>
      <c r="N359" s="72">
        <f t="shared" si="40"/>
        <v>1.92328376403071</v>
      </c>
      <c r="O359" s="72">
        <f t="shared" si="41"/>
        <v>1.13483623231309</v>
      </c>
    </row>
    <row r="360" s="25" customFormat="1" spans="1:15">
      <c r="A360" s="65" t="s">
        <v>193</v>
      </c>
      <c r="B360" s="65">
        <v>2019</v>
      </c>
      <c r="C360" s="73">
        <v>485.988</v>
      </c>
      <c r="D360" s="74">
        <v>1071.846</v>
      </c>
      <c r="E360" s="74">
        <v>1767.5386</v>
      </c>
      <c r="F360" s="74">
        <v>1620.1643</v>
      </c>
      <c r="G360" s="74">
        <v>406.4114641224</v>
      </c>
      <c r="H360" s="74">
        <v>325.555884303</v>
      </c>
      <c r="I360" s="70">
        <f t="shared" si="35"/>
        <v>0.453412150626116</v>
      </c>
      <c r="J360" s="71">
        <f t="shared" si="36"/>
        <v>0.0833782639881246</v>
      </c>
      <c r="K360" s="71">
        <f t="shared" si="37"/>
        <v>0.198950046829999</v>
      </c>
      <c r="L360" s="72">
        <f t="shared" si="38"/>
        <v>2.89091663843596</v>
      </c>
      <c r="M360" s="72">
        <f t="shared" si="39"/>
        <v>0.800506816407996</v>
      </c>
      <c r="N360" s="72">
        <f t="shared" si="40"/>
        <v>2.89494263272761</v>
      </c>
      <c r="O360" s="72">
        <f t="shared" si="41"/>
        <v>2.19545536252385</v>
      </c>
    </row>
    <row r="361" s="25" customFormat="1" spans="1:15">
      <c r="A361" s="65" t="s">
        <v>194</v>
      </c>
      <c r="B361" s="65">
        <v>2019</v>
      </c>
      <c r="C361" s="73">
        <v>671.203</v>
      </c>
      <c r="D361" s="74">
        <v>3962.236</v>
      </c>
      <c r="E361" s="74">
        <v>5593.2194</v>
      </c>
      <c r="F361" s="74">
        <v>3761.4546</v>
      </c>
      <c r="G361" s="74">
        <v>1656.5914609672</v>
      </c>
      <c r="H361" s="74">
        <v>1281.3311888178</v>
      </c>
      <c r="I361" s="70">
        <f t="shared" si="35"/>
        <v>0.169400055928016</v>
      </c>
      <c r="J361" s="71">
        <f t="shared" si="36"/>
        <v>0.327497398010169</v>
      </c>
      <c r="K361" s="71">
        <f t="shared" si="37"/>
        <v>0.226525538125317</v>
      </c>
      <c r="L361" s="72">
        <f t="shared" si="38"/>
        <v>9.05286087924882</v>
      </c>
      <c r="M361" s="72">
        <f t="shared" si="39"/>
        <v>7.27906945641934</v>
      </c>
      <c r="N361" s="72">
        <f t="shared" si="40"/>
        <v>3.73049918455849</v>
      </c>
      <c r="O361" s="72">
        <f t="shared" si="41"/>
        <v>6.68747650674222</v>
      </c>
    </row>
    <row r="362" s="25" customFormat="1" spans="1:15">
      <c r="A362" s="65" t="s">
        <v>195</v>
      </c>
      <c r="B362" s="65">
        <v>2019</v>
      </c>
      <c r="C362" s="73">
        <v>268.36</v>
      </c>
      <c r="D362" s="74">
        <v>601.163</v>
      </c>
      <c r="E362" s="74">
        <v>1128.6816</v>
      </c>
      <c r="F362" s="74">
        <v>1079.6615</v>
      </c>
      <c r="G362" s="74">
        <v>276.4738758383</v>
      </c>
      <c r="H362" s="74">
        <v>221.5860491821</v>
      </c>
      <c r="I362" s="70">
        <f t="shared" si="35"/>
        <v>0.446401391968568</v>
      </c>
      <c r="J362" s="71">
        <f t="shared" si="36"/>
        <v>0.0434312918718618</v>
      </c>
      <c r="K362" s="71">
        <f t="shared" si="37"/>
        <v>0.198528076078703</v>
      </c>
      <c r="L362" s="72">
        <f t="shared" si="38"/>
        <v>3.0430224985034</v>
      </c>
      <c r="M362" s="72">
        <f t="shared" si="39"/>
        <v>-0.25962704884906</v>
      </c>
      <c r="N362" s="72">
        <f t="shared" si="40"/>
        <v>2.88215662568424</v>
      </c>
      <c r="O362" s="72">
        <f t="shared" si="41"/>
        <v>1.88851735844619</v>
      </c>
    </row>
    <row r="363" s="25" customFormat="1" spans="1:15">
      <c r="A363" s="65" t="s">
        <v>196</v>
      </c>
      <c r="B363" s="65">
        <v>2019</v>
      </c>
      <c r="C363" s="73">
        <v>72.662</v>
      </c>
      <c r="D363" s="74">
        <v>208.291</v>
      </c>
      <c r="E363" s="74">
        <v>324.515</v>
      </c>
      <c r="F363" s="74">
        <v>280.1012</v>
      </c>
      <c r="G363" s="74">
        <v>98.034080365</v>
      </c>
      <c r="H363" s="74">
        <v>67.0651009917</v>
      </c>
      <c r="I363" s="70">
        <f t="shared" si="35"/>
        <v>0.348848486012358</v>
      </c>
      <c r="J363" s="71">
        <f t="shared" si="36"/>
        <v>0.136862086498313</v>
      </c>
      <c r="K363" s="71">
        <f t="shared" si="37"/>
        <v>0.315900136544316</v>
      </c>
      <c r="L363" s="72">
        <f t="shared" si="38"/>
        <v>5.15953647186218</v>
      </c>
      <c r="M363" s="72">
        <f t="shared" si="39"/>
        <v>2.21988877410498</v>
      </c>
      <c r="N363" s="72">
        <f t="shared" si="40"/>
        <v>6.43861163399758</v>
      </c>
      <c r="O363" s="72">
        <f t="shared" si="41"/>
        <v>4.60601229332158</v>
      </c>
    </row>
    <row r="364" s="25" customFormat="1" spans="1:15">
      <c r="A364" s="65" t="s">
        <v>197</v>
      </c>
      <c r="B364" s="65">
        <v>2019</v>
      </c>
      <c r="C364" s="73">
        <v>406.617</v>
      </c>
      <c r="D364" s="74">
        <v>721.101</v>
      </c>
      <c r="E364" s="74">
        <v>1238.331</v>
      </c>
      <c r="F364" s="74">
        <v>1192.4927</v>
      </c>
      <c r="G364" s="74">
        <v>320.2442306792</v>
      </c>
      <c r="H364" s="74">
        <v>274.4999791022</v>
      </c>
      <c r="I364" s="70">
        <f t="shared" si="35"/>
        <v>0.563883561387378</v>
      </c>
      <c r="J364" s="71">
        <f t="shared" si="36"/>
        <v>0.0370161935702166</v>
      </c>
      <c r="K364" s="71">
        <f t="shared" si="37"/>
        <v>0.142841766360574</v>
      </c>
      <c r="L364" s="72">
        <f t="shared" si="38"/>
        <v>0.494121973622732</v>
      </c>
      <c r="M364" s="72">
        <f t="shared" si="39"/>
        <v>-0.429874319123604</v>
      </c>
      <c r="N364" s="72">
        <f t="shared" si="40"/>
        <v>1.19482273799509</v>
      </c>
      <c r="O364" s="72">
        <f t="shared" si="41"/>
        <v>0.419690130831408</v>
      </c>
    </row>
    <row r="365" s="25" customFormat="1" spans="1:15">
      <c r="A365" s="65" t="s">
        <v>198</v>
      </c>
      <c r="B365" s="65">
        <v>2019</v>
      </c>
      <c r="C365" s="73">
        <v>915.723</v>
      </c>
      <c r="D365" s="74">
        <v>1784.599</v>
      </c>
      <c r="E365" s="74">
        <v>2754.9401</v>
      </c>
      <c r="F365" s="74">
        <v>2764.1794</v>
      </c>
      <c r="G365" s="74">
        <v>753.6716356201</v>
      </c>
      <c r="H365" s="74">
        <v>574.8363989559</v>
      </c>
      <c r="I365" s="70">
        <f t="shared" si="35"/>
        <v>0.513125357573326</v>
      </c>
      <c r="J365" s="71">
        <f t="shared" si="36"/>
        <v>-0.00335372083044571</v>
      </c>
      <c r="K365" s="71">
        <f t="shared" si="37"/>
        <v>0.237285348435674</v>
      </c>
      <c r="L365" s="72">
        <f t="shared" si="38"/>
        <v>1.59537515088082</v>
      </c>
      <c r="M365" s="72">
        <f t="shared" si="39"/>
        <v>-1.50123245032593</v>
      </c>
      <c r="N365" s="72">
        <f t="shared" si="40"/>
        <v>4.05652891527097</v>
      </c>
      <c r="O365" s="72">
        <f t="shared" si="41"/>
        <v>1.38355720527529</v>
      </c>
    </row>
    <row r="366" s="25" customFormat="1" spans="1:15">
      <c r="A366" s="65" t="s">
        <v>199</v>
      </c>
      <c r="B366" s="65">
        <v>2019</v>
      </c>
      <c r="C366" s="73">
        <v>155.777</v>
      </c>
      <c r="D366" s="74">
        <v>521.721</v>
      </c>
      <c r="E366" s="74">
        <v>725.6181</v>
      </c>
      <c r="F366" s="74">
        <v>613.4883</v>
      </c>
      <c r="G366" s="74">
        <v>219.1288495483</v>
      </c>
      <c r="H366" s="74">
        <v>163.0531755217</v>
      </c>
      <c r="I366" s="70">
        <f t="shared" si="35"/>
        <v>0.298582959091162</v>
      </c>
      <c r="J366" s="71">
        <f t="shared" si="36"/>
        <v>0.154530048244386</v>
      </c>
      <c r="K366" s="71">
        <f t="shared" si="37"/>
        <v>0.255902744628064</v>
      </c>
      <c r="L366" s="72">
        <f t="shared" si="38"/>
        <v>6.25010050031572</v>
      </c>
      <c r="M366" s="72">
        <f t="shared" si="39"/>
        <v>2.68877048365146</v>
      </c>
      <c r="N366" s="72">
        <f t="shared" si="40"/>
        <v>4.62064895940681</v>
      </c>
      <c r="O366" s="72">
        <f t="shared" si="41"/>
        <v>4.51983998112466</v>
      </c>
    </row>
    <row r="367" s="25" customFormat="1" spans="1:15">
      <c r="A367" s="65" t="s">
        <v>200</v>
      </c>
      <c r="B367" s="65">
        <v>2019</v>
      </c>
      <c r="C367" s="73">
        <v>181.466</v>
      </c>
      <c r="D367" s="74">
        <v>468.412</v>
      </c>
      <c r="E367" s="74">
        <v>951.3429</v>
      </c>
      <c r="F367" s="74">
        <v>764.5233</v>
      </c>
      <c r="G367" s="74">
        <v>324.3277270133</v>
      </c>
      <c r="H367" s="74">
        <v>254.1953547344</v>
      </c>
      <c r="I367" s="70">
        <f t="shared" si="35"/>
        <v>0.387406812805821</v>
      </c>
      <c r="J367" s="71">
        <f t="shared" si="36"/>
        <v>0.196374619498395</v>
      </c>
      <c r="K367" s="71">
        <f t="shared" si="37"/>
        <v>0.216239212492689</v>
      </c>
      <c r="L367" s="72">
        <f t="shared" si="38"/>
        <v>4.32297259252135</v>
      </c>
      <c r="M367" s="72">
        <f t="shared" si="39"/>
        <v>3.79926383805208</v>
      </c>
      <c r="N367" s="72">
        <f t="shared" si="40"/>
        <v>3.41881636866367</v>
      </c>
      <c r="O367" s="72">
        <f t="shared" si="41"/>
        <v>3.8470175997457</v>
      </c>
    </row>
    <row r="368" s="25" customFormat="1" spans="1:15">
      <c r="A368" s="65" t="s">
        <v>201</v>
      </c>
      <c r="B368" s="65">
        <v>2019</v>
      </c>
      <c r="C368" s="73">
        <v>10.014</v>
      </c>
      <c r="D368" s="74">
        <v>38.185</v>
      </c>
      <c r="E368" s="74">
        <v>139.1017</v>
      </c>
      <c r="F368" s="74">
        <v>107.3579</v>
      </c>
      <c r="G368" s="74">
        <v>50.9094049737</v>
      </c>
      <c r="H368" s="74">
        <v>21.4287813416</v>
      </c>
      <c r="I368" s="70">
        <f t="shared" si="35"/>
        <v>0.262249574440225</v>
      </c>
      <c r="J368" s="71">
        <f t="shared" si="36"/>
        <v>0.228205694107261</v>
      </c>
      <c r="K368" s="71">
        <f t="shared" si="37"/>
        <v>0.579080106069395</v>
      </c>
      <c r="L368" s="72">
        <f t="shared" si="38"/>
        <v>7.03839189521938</v>
      </c>
      <c r="M368" s="72">
        <f t="shared" si="39"/>
        <v>4.64401372453083</v>
      </c>
      <c r="N368" s="72">
        <f t="shared" si="40"/>
        <v>14.4131476265683</v>
      </c>
      <c r="O368" s="72">
        <f t="shared" si="41"/>
        <v>8.69851774877283</v>
      </c>
    </row>
    <row r="369" s="25" customFormat="1" spans="1:15">
      <c r="A369" s="65" t="s">
        <v>202</v>
      </c>
      <c r="B369" s="65">
        <v>2019</v>
      </c>
      <c r="C369" s="73">
        <v>264.067</v>
      </c>
      <c r="D369" s="74">
        <v>816.653</v>
      </c>
      <c r="E369" s="74">
        <v>1254.0506</v>
      </c>
      <c r="F369" s="74">
        <v>1187.4805</v>
      </c>
      <c r="G369" s="74">
        <v>322.962550906</v>
      </c>
      <c r="H369" s="74">
        <v>257.8641800022</v>
      </c>
      <c r="I369" s="70">
        <f t="shared" si="35"/>
        <v>0.323352758148198</v>
      </c>
      <c r="J369" s="71">
        <f t="shared" si="36"/>
        <v>0.0530840621582575</v>
      </c>
      <c r="K369" s="71">
        <f t="shared" si="37"/>
        <v>0.20156631386884</v>
      </c>
      <c r="L369" s="72">
        <f t="shared" si="38"/>
        <v>5.71269338458061</v>
      </c>
      <c r="M369" s="72">
        <f t="shared" si="39"/>
        <v>-0.0034567277450703</v>
      </c>
      <c r="N369" s="72">
        <f t="shared" si="40"/>
        <v>2.97421734236855</v>
      </c>
      <c r="O369" s="72">
        <f t="shared" si="41"/>
        <v>2.89448466640136</v>
      </c>
    </row>
    <row r="370" s="25" customFormat="1" spans="1:15">
      <c r="A370" s="65" t="s">
        <v>203</v>
      </c>
      <c r="B370" s="65">
        <v>2019</v>
      </c>
      <c r="C370" s="73">
        <v>159.555</v>
      </c>
      <c r="D370" s="74">
        <v>309.821</v>
      </c>
      <c r="E370" s="74">
        <v>598.4802</v>
      </c>
      <c r="F370" s="74">
        <v>599.3237</v>
      </c>
      <c r="G370" s="74">
        <v>148.5774704079</v>
      </c>
      <c r="H370" s="74">
        <v>124.1464146741</v>
      </c>
      <c r="I370" s="70">
        <f t="shared" si="35"/>
        <v>0.514990914108469</v>
      </c>
      <c r="J370" s="71">
        <f t="shared" si="36"/>
        <v>-0.00140940335202411</v>
      </c>
      <c r="K370" s="71">
        <f t="shared" si="37"/>
        <v>0.164433111337323</v>
      </c>
      <c r="L370" s="72">
        <f t="shared" si="38"/>
        <v>1.55489991914868</v>
      </c>
      <c r="M370" s="72">
        <f t="shared" si="39"/>
        <v>-1.44963312515838</v>
      </c>
      <c r="N370" s="72">
        <f t="shared" si="40"/>
        <v>1.8490554972579</v>
      </c>
      <c r="O370" s="72">
        <f t="shared" si="41"/>
        <v>0.651440763749401</v>
      </c>
    </row>
    <row r="371" s="25" customFormat="1" spans="1:15">
      <c r="A371" s="65" t="s">
        <v>204</v>
      </c>
      <c r="B371" s="65">
        <v>2019</v>
      </c>
      <c r="C371" s="73">
        <v>46.685</v>
      </c>
      <c r="D371" s="74">
        <v>106.083</v>
      </c>
      <c r="E371" s="74">
        <v>300.5424</v>
      </c>
      <c r="F371" s="74">
        <v>323.2817</v>
      </c>
      <c r="G371" s="74">
        <v>80.7456139332</v>
      </c>
      <c r="H371" s="74">
        <v>61.480244327</v>
      </c>
      <c r="I371" s="70">
        <f t="shared" si="35"/>
        <v>0.440079937407502</v>
      </c>
      <c r="J371" s="71">
        <f t="shared" si="36"/>
        <v>-0.0756608718104334</v>
      </c>
      <c r="K371" s="71">
        <f t="shared" si="37"/>
        <v>0.238593388145368</v>
      </c>
      <c r="L371" s="72">
        <f t="shared" si="38"/>
        <v>3.18017317360942</v>
      </c>
      <c r="M371" s="72">
        <f t="shared" si="39"/>
        <v>-3.42015785050495</v>
      </c>
      <c r="N371" s="72">
        <f t="shared" si="40"/>
        <v>4.09616342759151</v>
      </c>
      <c r="O371" s="72">
        <f t="shared" si="41"/>
        <v>1.28539291689866</v>
      </c>
    </row>
    <row r="372" s="25" customFormat="1" spans="1:15">
      <c r="A372" s="65" t="s">
        <v>205</v>
      </c>
      <c r="B372" s="65">
        <v>2019</v>
      </c>
      <c r="C372" s="73">
        <v>66.01</v>
      </c>
      <c r="D372" s="74">
        <v>160.592</v>
      </c>
      <c r="E372" s="74">
        <v>269.1214</v>
      </c>
      <c r="F372" s="74">
        <v>266.8388</v>
      </c>
      <c r="G372" s="74">
        <v>71.5448350692</v>
      </c>
      <c r="H372" s="74">
        <v>52.0073172001</v>
      </c>
      <c r="I372" s="70">
        <f t="shared" si="35"/>
        <v>0.411041645910133</v>
      </c>
      <c r="J372" s="71">
        <f t="shared" si="36"/>
        <v>0.00848167406976926</v>
      </c>
      <c r="K372" s="71">
        <f t="shared" si="37"/>
        <v>0.273080759082089</v>
      </c>
      <c r="L372" s="72">
        <f t="shared" si="38"/>
        <v>3.81018976936553</v>
      </c>
      <c r="M372" s="72">
        <f t="shared" si="39"/>
        <v>-1.18713848330657</v>
      </c>
      <c r="N372" s="72">
        <f t="shared" si="40"/>
        <v>5.14115473646775</v>
      </c>
      <c r="O372" s="72">
        <f t="shared" si="41"/>
        <v>2.58806867417557</v>
      </c>
    </row>
    <row r="373" s="25" customFormat="1" spans="1:15">
      <c r="A373" s="65" t="s">
        <v>206</v>
      </c>
      <c r="B373" s="65">
        <v>2019</v>
      </c>
      <c r="C373" s="73">
        <v>219.012</v>
      </c>
      <c r="D373" s="74">
        <v>525.205</v>
      </c>
      <c r="E373" s="74">
        <v>1137.1482</v>
      </c>
      <c r="F373" s="74">
        <v>1040.9189</v>
      </c>
      <c r="G373" s="74">
        <v>333.0645600603</v>
      </c>
      <c r="H373" s="74">
        <v>266.8836421533</v>
      </c>
      <c r="I373" s="70">
        <f t="shared" si="35"/>
        <v>0.417002884587923</v>
      </c>
      <c r="J373" s="71">
        <f t="shared" si="36"/>
        <v>0.0846233586791943</v>
      </c>
      <c r="K373" s="71">
        <f t="shared" si="37"/>
        <v>0.198702971865329</v>
      </c>
      <c r="L373" s="72">
        <f t="shared" si="38"/>
        <v>3.68085436068244</v>
      </c>
      <c r="M373" s="72">
        <f t="shared" si="39"/>
        <v>0.833549797578461</v>
      </c>
      <c r="N373" s="72">
        <f t="shared" si="40"/>
        <v>2.88745608957548</v>
      </c>
      <c r="O373" s="72">
        <f t="shared" si="41"/>
        <v>2.46728674927879</v>
      </c>
    </row>
  </sheetData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73"/>
  <sheetViews>
    <sheetView workbookViewId="0">
      <selection activeCell="A1" sqref="$A1:$XFD373"/>
    </sheetView>
  </sheetViews>
  <sheetFormatPr defaultColWidth="8.88888888888889" defaultRowHeight="14.4"/>
  <cols>
    <col min="4" max="4" width="9.66666666666667"/>
    <col min="6" max="6" width="9.66666666666667"/>
    <col min="8" max="8" width="9.66666666666667"/>
  </cols>
  <sheetData>
    <row r="1" s="24" customFormat="1" ht="86.4" spans="1:28">
      <c r="A1" s="26" t="s">
        <v>70</v>
      </c>
      <c r="B1" s="26" t="s">
        <v>71</v>
      </c>
      <c r="C1" s="26" t="s">
        <v>225</v>
      </c>
      <c r="D1" s="26" t="s">
        <v>226</v>
      </c>
      <c r="E1" s="27" t="s">
        <v>227</v>
      </c>
      <c r="F1" s="26" t="s">
        <v>228</v>
      </c>
      <c r="G1" s="26" t="s">
        <v>229</v>
      </c>
      <c r="H1" s="26" t="s">
        <v>230</v>
      </c>
      <c r="I1" s="32" t="s">
        <v>231</v>
      </c>
      <c r="J1" s="26" t="s">
        <v>232</v>
      </c>
      <c r="K1" s="33" t="s">
        <v>233</v>
      </c>
      <c r="L1" s="34" t="s">
        <v>234</v>
      </c>
      <c r="M1" s="34" t="s">
        <v>235</v>
      </c>
      <c r="N1" s="34" t="s">
        <v>236</v>
      </c>
      <c r="O1" s="35" t="s">
        <v>237</v>
      </c>
      <c r="P1" s="35" t="s">
        <v>238</v>
      </c>
      <c r="Q1" s="46" t="s">
        <v>239</v>
      </c>
      <c r="R1" s="46" t="s">
        <v>240</v>
      </c>
      <c r="S1" s="35" t="s">
        <v>241</v>
      </c>
      <c r="T1" s="35" t="s">
        <v>242</v>
      </c>
      <c r="U1" s="47" t="s">
        <v>243</v>
      </c>
      <c r="V1" s="35" t="s">
        <v>244</v>
      </c>
      <c r="W1" s="35" t="s">
        <v>245</v>
      </c>
      <c r="X1" s="35" t="s">
        <v>246</v>
      </c>
      <c r="Y1" s="35" t="s">
        <v>247</v>
      </c>
      <c r="Z1" s="35" t="s">
        <v>248</v>
      </c>
      <c r="AA1" s="35" t="s">
        <v>249</v>
      </c>
      <c r="AB1" s="35" t="s">
        <v>36</v>
      </c>
    </row>
    <row r="2" s="25" customFormat="1" spans="1:28">
      <c r="A2" s="28" t="s">
        <v>187</v>
      </c>
      <c r="B2" s="29">
        <v>2008</v>
      </c>
      <c r="C2" s="30">
        <v>251020</v>
      </c>
      <c r="D2" s="30">
        <v>5203540</v>
      </c>
      <c r="E2" s="30">
        <v>156442</v>
      </c>
      <c r="F2" s="30">
        <v>3098582</v>
      </c>
      <c r="G2" s="31">
        <f t="shared" ref="G2:G65" si="0">C2+E2</f>
        <v>407462</v>
      </c>
      <c r="H2" s="31">
        <f t="shared" ref="H2:H65" si="1">D2+F2</f>
        <v>8302122</v>
      </c>
      <c r="I2" s="36">
        <v>6135</v>
      </c>
      <c r="J2" s="37">
        <v>2.36949490270947</v>
      </c>
      <c r="K2" s="38">
        <v>159724</v>
      </c>
      <c r="L2" s="36">
        <v>1073.4</v>
      </c>
      <c r="M2" s="39">
        <v>16276</v>
      </c>
      <c r="N2" s="36">
        <v>140208</v>
      </c>
      <c r="O2" s="37">
        <v>15.9724</v>
      </c>
      <c r="P2" s="40">
        <f t="shared" ref="P2:P65" si="2">H2/G2</f>
        <v>20.3752055406394</v>
      </c>
      <c r="Q2" s="48">
        <v>2.78555544490344</v>
      </c>
      <c r="R2" s="40">
        <f t="shared" ref="R2:R65" si="3">K2/I2/10</f>
        <v>2.60348818255909</v>
      </c>
      <c r="S2" s="40">
        <f t="shared" ref="S2:S65" si="4">L2/I2</f>
        <v>0.174963325183374</v>
      </c>
      <c r="T2" s="49">
        <f t="shared" ref="T2:T65" si="5">M2/N2*10</f>
        <v>1.16084674198334</v>
      </c>
      <c r="U2" s="37">
        <f t="shared" ref="U2:U65" si="6">O2/I2*1000</f>
        <v>2.60348818255909</v>
      </c>
      <c r="V2" s="50">
        <f t="shared" ref="V2:V65" si="7">($P$8-P2)/($P$8-$P$15)*100</f>
        <v>17.8761135765017</v>
      </c>
      <c r="W2" s="50">
        <f>(Q2-$Q$8)/($Q$3-$Q$8)*100</f>
        <v>5.73436763601343</v>
      </c>
      <c r="X2" s="50">
        <f>(R2-$R$8)/($R$3-$R$8)*100</f>
        <v>11.4538122719566</v>
      </c>
      <c r="Y2" s="50">
        <f t="shared" ref="Y2:Y65" si="8">(S2-$S$28)/($S$25-$S$28)*100</f>
        <v>0.163595596009861</v>
      </c>
      <c r="Z2" s="50">
        <f t="shared" ref="Z2:Z65" si="9">(T2-$T$28)/($T$25-$T$28)*100</f>
        <v>8.37109134548501</v>
      </c>
      <c r="AA2" s="50">
        <f>(U2-$U$8)/($U$3-$U$8)*100</f>
        <v>11.4538122719566</v>
      </c>
      <c r="AB2" s="50">
        <f t="shared" ref="AB2:AB65" si="10">V2*15%+W2*15%+X2*10%+Y2*15%+Z2*30%+AA2*15%</f>
        <v>8.94089199291341</v>
      </c>
    </row>
    <row r="3" s="25" customFormat="1" spans="1:28">
      <c r="A3" s="28" t="s">
        <v>176</v>
      </c>
      <c r="B3" s="29">
        <v>2008</v>
      </c>
      <c r="C3" s="30">
        <v>48696</v>
      </c>
      <c r="D3" s="30">
        <v>659500</v>
      </c>
      <c r="E3" s="30">
        <v>30031</v>
      </c>
      <c r="F3" s="30">
        <v>325117</v>
      </c>
      <c r="G3" s="31">
        <f t="shared" si="0"/>
        <v>78727</v>
      </c>
      <c r="H3" s="31">
        <f t="shared" si="1"/>
        <v>984617</v>
      </c>
      <c r="I3" s="36">
        <v>1771</v>
      </c>
      <c r="J3" s="37">
        <v>6.99134936864998</v>
      </c>
      <c r="K3" s="30">
        <v>86153</v>
      </c>
      <c r="L3" s="36">
        <v>1403.1</v>
      </c>
      <c r="M3" s="39">
        <v>8941</v>
      </c>
      <c r="N3" s="39">
        <v>16406</v>
      </c>
      <c r="O3" s="37">
        <v>8.6153</v>
      </c>
      <c r="P3" s="40">
        <f t="shared" si="2"/>
        <v>12.5067257738768</v>
      </c>
      <c r="Q3" s="48">
        <v>12.2059109942546</v>
      </c>
      <c r="R3" s="40">
        <f t="shared" si="3"/>
        <v>4.86465273856578</v>
      </c>
      <c r="S3" s="40">
        <f t="shared" si="4"/>
        <v>0.792264257481649</v>
      </c>
      <c r="T3" s="49">
        <f t="shared" si="5"/>
        <v>5.44983542606364</v>
      </c>
      <c r="U3" s="37">
        <f t="shared" si="6"/>
        <v>4.86465273856578</v>
      </c>
      <c r="V3" s="50">
        <f t="shared" si="7"/>
        <v>97.7755812525388</v>
      </c>
      <c r="W3" s="50">
        <f>(Q3-$Q$8)/($Q$3-$Q$8)*100</f>
        <v>100</v>
      </c>
      <c r="X3" s="50">
        <f>(R3-$R$8)/($R$3-$R$8)*100</f>
        <v>100</v>
      </c>
      <c r="Y3" s="50">
        <f t="shared" si="8"/>
        <v>22.079784248082</v>
      </c>
      <c r="Z3" s="50">
        <f t="shared" si="9"/>
        <v>39.4901278689837</v>
      </c>
      <c r="AA3" s="50">
        <f>(U3-$U$8)/($U$3-$U$8)*100</f>
        <v>100</v>
      </c>
      <c r="AB3" s="50">
        <f t="shared" si="10"/>
        <v>69.8253431857882</v>
      </c>
    </row>
    <row r="4" s="25" customFormat="1" spans="1:28">
      <c r="A4" s="28" t="s">
        <v>188</v>
      </c>
      <c r="B4" s="29">
        <v>2008</v>
      </c>
      <c r="C4" s="30">
        <v>160347</v>
      </c>
      <c r="D4" s="30">
        <v>2471464</v>
      </c>
      <c r="E4" s="30">
        <v>98740</v>
      </c>
      <c r="F4" s="30">
        <v>1512936</v>
      </c>
      <c r="G4" s="31">
        <f t="shared" si="0"/>
        <v>259087</v>
      </c>
      <c r="H4" s="31">
        <f t="shared" si="1"/>
        <v>3984400</v>
      </c>
      <c r="I4" s="36">
        <v>3639</v>
      </c>
      <c r="J4" s="37">
        <v>2.54746739108584</v>
      </c>
      <c r="K4" s="30">
        <v>88579</v>
      </c>
      <c r="L4" s="36">
        <v>1457.9</v>
      </c>
      <c r="M4" s="39">
        <v>10919</v>
      </c>
      <c r="N4" s="36">
        <v>123707</v>
      </c>
      <c r="O4" s="37">
        <v>8.8579</v>
      </c>
      <c r="P4" s="40">
        <f t="shared" si="2"/>
        <v>15.3786179931838</v>
      </c>
      <c r="Q4" s="48">
        <v>2.9720117371183</v>
      </c>
      <c r="R4" s="40">
        <f t="shared" si="3"/>
        <v>2.43415773564166</v>
      </c>
      <c r="S4" s="40">
        <f t="shared" si="4"/>
        <v>0.400632041769717</v>
      </c>
      <c r="T4" s="49">
        <f t="shared" si="5"/>
        <v>0.882650132975499</v>
      </c>
      <c r="U4" s="37">
        <f t="shared" si="6"/>
        <v>2.43415773564166</v>
      </c>
      <c r="V4" s="50">
        <f t="shared" si="7"/>
        <v>68.6133203905542</v>
      </c>
      <c r="W4" s="50">
        <f>(Q4-$Q$8)/($Q$3-$Q$8)*100</f>
        <v>7.60015924035353</v>
      </c>
      <c r="X4" s="50">
        <f>(R4-$R$8)/($R$3-$R$8)*100</f>
        <v>4.82290807659665</v>
      </c>
      <c r="Y4" s="50">
        <f t="shared" si="8"/>
        <v>8.17556821228889</v>
      </c>
      <c r="Z4" s="50">
        <f t="shared" si="9"/>
        <v>6.35261774387306</v>
      </c>
      <c r="AA4" s="50">
        <f>(U4-$U$8)/($U$3-$U$8)*100</f>
        <v>4.82290807659668</v>
      </c>
      <c r="AB4" s="50">
        <f t="shared" si="10"/>
        <v>15.7698695187906</v>
      </c>
    </row>
    <row r="5" s="25" customFormat="1" spans="1:28">
      <c r="A5" s="28" t="s">
        <v>203</v>
      </c>
      <c r="B5" s="29">
        <v>2008</v>
      </c>
      <c r="C5" s="30">
        <v>141371</v>
      </c>
      <c r="D5" s="30">
        <v>2689631</v>
      </c>
      <c r="E5" s="30">
        <v>79439</v>
      </c>
      <c r="F5" s="30">
        <v>1420194</v>
      </c>
      <c r="G5" s="31">
        <f t="shared" si="0"/>
        <v>220810</v>
      </c>
      <c r="H5" s="31">
        <f t="shared" si="1"/>
        <v>4109825</v>
      </c>
      <c r="I5" s="36">
        <v>2550.88</v>
      </c>
      <c r="J5" s="37">
        <v>2.86004266330208</v>
      </c>
      <c r="K5" s="30">
        <v>76581</v>
      </c>
      <c r="L5" s="36">
        <v>928.8</v>
      </c>
      <c r="M5" s="39">
        <v>5490</v>
      </c>
      <c r="N5" s="36">
        <v>384073</v>
      </c>
      <c r="O5" s="37">
        <v>7.6581</v>
      </c>
      <c r="P5" s="40">
        <f t="shared" si="2"/>
        <v>18.6124949051221</v>
      </c>
      <c r="Q5" s="48">
        <v>3.2727976745296</v>
      </c>
      <c r="R5" s="40">
        <f t="shared" si="3"/>
        <v>3.0021404378097</v>
      </c>
      <c r="S5" s="40">
        <f t="shared" si="4"/>
        <v>0.364109640594618</v>
      </c>
      <c r="T5" s="49">
        <f t="shared" si="5"/>
        <v>0.142941576210772</v>
      </c>
      <c r="U5" s="37">
        <f t="shared" si="6"/>
        <v>3.0021404378097</v>
      </c>
      <c r="V5" s="50">
        <f t="shared" si="7"/>
        <v>35.7753324370048</v>
      </c>
      <c r="W5" s="50">
        <f>(Q5-$Q$8)/($Q$3-$Q$8)*100</f>
        <v>10.6100006893022</v>
      </c>
      <c r="X5" s="50">
        <f>(R5-$R$8)/($R$3-$R$8)*100</f>
        <v>27.0648554124735</v>
      </c>
      <c r="Y5" s="50">
        <f t="shared" si="8"/>
        <v>6.87890431256006</v>
      </c>
      <c r="Z5" s="50">
        <f t="shared" si="9"/>
        <v>0.985614170245756</v>
      </c>
      <c r="AA5" s="50">
        <f>(U5-$U$8)/($U$3-$U$8)*100</f>
        <v>27.0648554124735</v>
      </c>
      <c r="AB5" s="50">
        <f t="shared" si="10"/>
        <v>15.0515337200222</v>
      </c>
    </row>
    <row r="6" s="25" customFormat="1" spans="1:28">
      <c r="A6" s="28" t="s">
        <v>194</v>
      </c>
      <c r="B6" s="29">
        <v>2008</v>
      </c>
      <c r="C6" s="30">
        <v>416608</v>
      </c>
      <c r="D6" s="30">
        <v>9564740</v>
      </c>
      <c r="E6" s="30">
        <v>247359</v>
      </c>
      <c r="F6" s="30">
        <v>4978825</v>
      </c>
      <c r="G6" s="31">
        <f t="shared" si="0"/>
        <v>663967</v>
      </c>
      <c r="H6" s="31">
        <f t="shared" si="1"/>
        <v>14543565</v>
      </c>
      <c r="I6" s="36">
        <v>9893.48</v>
      </c>
      <c r="J6" s="37">
        <v>3.03005102703328</v>
      </c>
      <c r="K6" s="41">
        <v>250497</v>
      </c>
      <c r="L6" s="36">
        <v>3994.8</v>
      </c>
      <c r="M6" s="39">
        <v>51049</v>
      </c>
      <c r="N6" s="36">
        <v>179839</v>
      </c>
      <c r="O6" s="37">
        <v>25.0497</v>
      </c>
      <c r="P6" s="40">
        <f t="shared" si="2"/>
        <v>21.9040479421417</v>
      </c>
      <c r="Q6" s="48">
        <v>4.64654515310922</v>
      </c>
      <c r="R6" s="40">
        <f t="shared" si="3"/>
        <v>2.53194022730121</v>
      </c>
      <c r="S6" s="40">
        <f t="shared" si="4"/>
        <v>0.403781076021784</v>
      </c>
      <c r="T6" s="49">
        <f t="shared" si="5"/>
        <v>2.83859452065459</v>
      </c>
      <c r="U6" s="37">
        <f t="shared" si="6"/>
        <v>2.53194022730121</v>
      </c>
      <c r="V6" s="50">
        <f t="shared" si="7"/>
        <v>2.35167967548531</v>
      </c>
      <c r="W6" s="50">
        <f>(Q6-$Q$8)/($Q$3-$Q$8)*100</f>
        <v>24.3565279937476</v>
      </c>
      <c r="X6" s="50">
        <f>(R6-$R$8)/($R$3-$R$8)*100</f>
        <v>8.65202650143763</v>
      </c>
      <c r="Y6" s="50">
        <f t="shared" si="8"/>
        <v>8.28736915916774</v>
      </c>
      <c r="Z6" s="50">
        <f t="shared" si="9"/>
        <v>20.5440995409787</v>
      </c>
      <c r="AA6" s="50">
        <f>(U6-$U$8)/($U$3-$U$8)*100</f>
        <v>8.65202650143765</v>
      </c>
      <c r="AB6" s="50">
        <f t="shared" si="10"/>
        <v>13.5755730119131</v>
      </c>
    </row>
    <row r="7" s="25" customFormat="1" spans="1:28">
      <c r="A7" s="28" t="s">
        <v>195</v>
      </c>
      <c r="B7" s="29">
        <v>2008</v>
      </c>
      <c r="C7" s="30">
        <v>218042</v>
      </c>
      <c r="D7" s="30">
        <v>4448079</v>
      </c>
      <c r="E7" s="30">
        <v>117468</v>
      </c>
      <c r="F7" s="30">
        <v>2119362</v>
      </c>
      <c r="G7" s="31">
        <f t="shared" si="0"/>
        <v>335510</v>
      </c>
      <c r="H7" s="31">
        <f t="shared" si="1"/>
        <v>6567441</v>
      </c>
      <c r="I7" s="36">
        <v>4816</v>
      </c>
      <c r="J7" s="37">
        <v>2.30274462685625</v>
      </c>
      <c r="K7" s="41">
        <v>118365</v>
      </c>
      <c r="L7" s="36">
        <v>1695.2</v>
      </c>
      <c r="M7" s="39">
        <v>9885</v>
      </c>
      <c r="N7" s="36">
        <v>239096</v>
      </c>
      <c r="O7" s="37">
        <v>11.8365</v>
      </c>
      <c r="P7" s="40">
        <f t="shared" si="2"/>
        <v>19.5745015051712</v>
      </c>
      <c r="Q7" s="48">
        <v>3.02752603245359</v>
      </c>
      <c r="R7" s="40">
        <f t="shared" si="3"/>
        <v>2.4577450166113</v>
      </c>
      <c r="S7" s="40">
        <f t="shared" si="4"/>
        <v>0.351993355481728</v>
      </c>
      <c r="T7" s="49">
        <f t="shared" si="5"/>
        <v>0.413432261518386</v>
      </c>
      <c r="U7" s="37">
        <f t="shared" si="6"/>
        <v>2.4577450166113</v>
      </c>
      <c r="V7" s="50">
        <f t="shared" si="7"/>
        <v>26.006759914337</v>
      </c>
      <c r="W7" s="50">
        <f>(Q7-$Q$8)/($Q$3-$Q$8)*100</f>
        <v>8.15566801362724</v>
      </c>
      <c r="X7" s="50">
        <f>(R7-$R$8)/($R$3-$R$8)*100</f>
        <v>5.74657539801441</v>
      </c>
      <c r="Y7" s="50">
        <f t="shared" si="8"/>
        <v>6.44873682632646</v>
      </c>
      <c r="Z7" s="50">
        <f t="shared" si="9"/>
        <v>2.94817694095141</v>
      </c>
      <c r="AA7" s="50">
        <f>(U7-$U$8)/($U$3-$U$8)*100</f>
        <v>5.74657539801441</v>
      </c>
      <c r="AB7" s="50">
        <f t="shared" si="10"/>
        <v>8.41277164493263</v>
      </c>
    </row>
    <row r="8" s="25" customFormat="1" spans="1:28">
      <c r="A8" s="28" t="s">
        <v>199</v>
      </c>
      <c r="B8" s="29">
        <v>2008</v>
      </c>
      <c r="C8" s="30">
        <v>200024</v>
      </c>
      <c r="D8" s="30">
        <v>4697910</v>
      </c>
      <c r="E8" s="30">
        <v>105076</v>
      </c>
      <c r="F8" s="30">
        <v>2055674</v>
      </c>
      <c r="G8" s="31">
        <f t="shared" si="0"/>
        <v>305100</v>
      </c>
      <c r="H8" s="31">
        <f t="shared" si="1"/>
        <v>6753584</v>
      </c>
      <c r="I8" s="36">
        <v>3595.98</v>
      </c>
      <c r="J8" s="37">
        <v>2.05865977663976</v>
      </c>
      <c r="K8" s="41">
        <v>83103</v>
      </c>
      <c r="L8" s="36">
        <v>731.4</v>
      </c>
      <c r="M8" s="39">
        <v>3268</v>
      </c>
      <c r="N8" s="36">
        <v>72087</v>
      </c>
      <c r="O8" s="37">
        <v>8.3103</v>
      </c>
      <c r="P8" s="40">
        <f t="shared" si="2"/>
        <v>22.1356407735169</v>
      </c>
      <c r="Q8" s="48">
        <v>2.21249630736588</v>
      </c>
      <c r="R8" s="40">
        <f t="shared" si="3"/>
        <v>2.31099728029633</v>
      </c>
      <c r="S8" s="40">
        <f t="shared" si="4"/>
        <v>0.203393789731867</v>
      </c>
      <c r="T8" s="49">
        <f t="shared" si="5"/>
        <v>0.453341101724305</v>
      </c>
      <c r="U8" s="37">
        <f t="shared" si="6"/>
        <v>2.31099728029633</v>
      </c>
      <c r="V8" s="50">
        <f t="shared" si="7"/>
        <v>0</v>
      </c>
      <c r="W8" s="50">
        <f>(Q8-$Q$8)/($Q$3-$Q$8)*100</f>
        <v>0</v>
      </c>
      <c r="X8" s="50">
        <f>(R8-$R$8)/($R$3-$R$8)*100</f>
        <v>0</v>
      </c>
      <c r="Y8" s="50">
        <f t="shared" si="8"/>
        <v>1.17296945551629</v>
      </c>
      <c r="Z8" s="50">
        <f t="shared" si="9"/>
        <v>3.23773812832134</v>
      </c>
      <c r="AA8" s="50">
        <f>(U8-$U$8)/($U$3-$U$8)*100</f>
        <v>0</v>
      </c>
      <c r="AB8" s="50">
        <f t="shared" si="10"/>
        <v>1.14726685682384</v>
      </c>
    </row>
    <row r="9" s="25" customFormat="1" spans="1:28">
      <c r="A9" s="28" t="s">
        <v>196</v>
      </c>
      <c r="B9" s="29">
        <v>2008</v>
      </c>
      <c r="C9" s="30">
        <v>52578</v>
      </c>
      <c r="D9" s="30">
        <v>906369</v>
      </c>
      <c r="E9" s="30">
        <v>24108</v>
      </c>
      <c r="F9" s="30">
        <v>463780</v>
      </c>
      <c r="G9" s="31">
        <f t="shared" si="0"/>
        <v>76686</v>
      </c>
      <c r="H9" s="31">
        <f t="shared" si="1"/>
        <v>1370149</v>
      </c>
      <c r="I9" s="36">
        <v>854.18</v>
      </c>
      <c r="J9" s="37">
        <v>2.53132440224941</v>
      </c>
      <c r="K9" s="41">
        <v>21889</v>
      </c>
      <c r="L9" s="36">
        <v>257.2</v>
      </c>
      <c r="M9" s="39">
        <v>2718</v>
      </c>
      <c r="N9" s="36">
        <v>7611</v>
      </c>
      <c r="O9" s="37">
        <v>2.1889</v>
      </c>
      <c r="P9" s="40">
        <f t="shared" si="2"/>
        <v>17.8670031035652</v>
      </c>
      <c r="Q9" s="48">
        <v>3.91742949089491</v>
      </c>
      <c r="R9" s="40">
        <f t="shared" si="3"/>
        <v>2.56257463298134</v>
      </c>
      <c r="S9" s="40">
        <f t="shared" si="4"/>
        <v>0.301107494907397</v>
      </c>
      <c r="T9" s="49">
        <f t="shared" si="5"/>
        <v>3.57114702404415</v>
      </c>
      <c r="U9" s="37">
        <f t="shared" si="6"/>
        <v>2.56257463298134</v>
      </c>
      <c r="V9" s="50">
        <f t="shared" si="7"/>
        <v>43.3453332334548</v>
      </c>
      <c r="W9" s="50">
        <f>(Q9-$Q$8)/($Q$3-$Q$8)*100</f>
        <v>17.0605667526825</v>
      </c>
      <c r="X9" s="50">
        <f>(R9-$R$8)/($R$3-$R$8)*100</f>
        <v>9.85165605917314</v>
      </c>
      <c r="Y9" s="50">
        <f t="shared" si="8"/>
        <v>4.64212345233076</v>
      </c>
      <c r="Z9" s="50">
        <f t="shared" si="9"/>
        <v>25.8591819036286</v>
      </c>
      <c r="AA9" s="50">
        <f>(U9-$U$8)/($U$3-$U$8)*100</f>
        <v>9.85165605917314</v>
      </c>
      <c r="AB9" s="50">
        <f t="shared" si="10"/>
        <v>19.9778721016521</v>
      </c>
    </row>
    <row r="10" s="25" customFormat="1" spans="1:28">
      <c r="A10" s="28" t="s">
        <v>178</v>
      </c>
      <c r="B10" s="29">
        <v>2008</v>
      </c>
      <c r="C10" s="30">
        <v>316702</v>
      </c>
      <c r="D10" s="30">
        <v>4756611</v>
      </c>
      <c r="E10" s="30">
        <v>193632</v>
      </c>
      <c r="F10" s="30">
        <v>2741801</v>
      </c>
      <c r="G10" s="31">
        <f t="shared" si="0"/>
        <v>510334</v>
      </c>
      <c r="H10" s="31">
        <f t="shared" si="1"/>
        <v>7498412</v>
      </c>
      <c r="I10" s="36">
        <v>6988.82</v>
      </c>
      <c r="J10" s="37">
        <v>2.99760918374485</v>
      </c>
      <c r="K10" s="41">
        <v>213965</v>
      </c>
      <c r="L10" s="36">
        <v>1450.5</v>
      </c>
      <c r="M10" s="39">
        <v>21436</v>
      </c>
      <c r="N10" s="36">
        <v>190379</v>
      </c>
      <c r="O10" s="37">
        <v>21.3965</v>
      </c>
      <c r="P10" s="40">
        <f t="shared" si="2"/>
        <v>14.693146057288</v>
      </c>
      <c r="Q10" s="48">
        <v>3.46674171068561</v>
      </c>
      <c r="R10" s="40">
        <f t="shared" si="3"/>
        <v>3.06153256200618</v>
      </c>
      <c r="S10" s="40">
        <f t="shared" si="4"/>
        <v>0.207545765951906</v>
      </c>
      <c r="T10" s="49">
        <f t="shared" si="5"/>
        <v>1.12596452339806</v>
      </c>
      <c r="U10" s="37">
        <f t="shared" si="6"/>
        <v>3.06153256200618</v>
      </c>
      <c r="V10" s="50">
        <f t="shared" si="7"/>
        <v>75.573857166195</v>
      </c>
      <c r="W10" s="50">
        <f>(Q10-$Q$8)/($Q$3-$Q$8)*100</f>
        <v>12.5507190746852</v>
      </c>
      <c r="X10" s="50">
        <f>(R10-$R$8)/($R$3-$R$8)*100</f>
        <v>29.3906243020922</v>
      </c>
      <c r="Y10" s="50">
        <f t="shared" si="8"/>
        <v>1.32037810072682</v>
      </c>
      <c r="Z10" s="50">
        <f t="shared" si="9"/>
        <v>8.11800113841476</v>
      </c>
      <c r="AA10" s="50">
        <f>(U10-$U$8)/($U$3-$U$8)*100</f>
        <v>29.3906243020922</v>
      </c>
      <c r="AB10" s="50">
        <f t="shared" si="10"/>
        <v>23.1997995682885</v>
      </c>
    </row>
    <row r="11" s="25" customFormat="1" spans="1:28">
      <c r="A11" s="28" t="s">
        <v>191</v>
      </c>
      <c r="B11" s="29">
        <v>2008</v>
      </c>
      <c r="C11" s="30">
        <v>485288</v>
      </c>
      <c r="D11" s="30">
        <v>10365983</v>
      </c>
      <c r="E11" s="30">
        <v>276205</v>
      </c>
      <c r="F11" s="30">
        <v>4841994</v>
      </c>
      <c r="G11" s="31">
        <f t="shared" si="0"/>
        <v>761493</v>
      </c>
      <c r="H11" s="31">
        <f t="shared" si="1"/>
        <v>15207977</v>
      </c>
      <c r="I11" s="36">
        <v>9429</v>
      </c>
      <c r="J11" s="37">
        <v>2.54869135591514</v>
      </c>
      <c r="K11" s="41">
        <v>268004</v>
      </c>
      <c r="L11" s="36">
        <v>1632.6</v>
      </c>
      <c r="M11" s="39">
        <v>19689</v>
      </c>
      <c r="N11" s="36">
        <v>164132</v>
      </c>
      <c r="O11" s="37">
        <v>26.8004</v>
      </c>
      <c r="P11" s="40">
        <f t="shared" si="2"/>
        <v>19.9712630319648</v>
      </c>
      <c r="Q11" s="48">
        <v>2.9473368722082</v>
      </c>
      <c r="R11" s="40">
        <f t="shared" si="3"/>
        <v>2.84233746950896</v>
      </c>
      <c r="S11" s="40">
        <f t="shared" si="4"/>
        <v>0.173146675151129</v>
      </c>
      <c r="T11" s="49">
        <f t="shared" si="5"/>
        <v>1.19958326225233</v>
      </c>
      <c r="U11" s="37">
        <f t="shared" si="6"/>
        <v>2.84233746950896</v>
      </c>
      <c r="V11" s="50">
        <f t="shared" si="7"/>
        <v>21.9778959247453</v>
      </c>
      <c r="W11" s="50">
        <f>(Q11-$Q$8)/($Q$3-$Q$8)*100</f>
        <v>7.35324799246472</v>
      </c>
      <c r="X11" s="50">
        <f>(R11-$R$8)/($R$3-$R$8)*100</f>
        <v>20.8070429975979</v>
      </c>
      <c r="Y11" s="50">
        <f t="shared" si="8"/>
        <v>0.0990986177318045</v>
      </c>
      <c r="Z11" s="50">
        <f t="shared" si="9"/>
        <v>8.65214668925834</v>
      </c>
      <c r="AA11" s="50">
        <f>(U11-$U$8)/($U$3-$U$8)*100</f>
        <v>20.8070429975979</v>
      </c>
      <c r="AB11" s="50">
        <f t="shared" si="10"/>
        <v>12.2119411364183</v>
      </c>
    </row>
    <row r="12" s="25" customFormat="1" spans="1:28">
      <c r="A12" s="28" t="s">
        <v>183</v>
      </c>
      <c r="B12" s="29">
        <v>2008</v>
      </c>
      <c r="C12" s="30">
        <v>157436</v>
      </c>
      <c r="D12" s="30">
        <v>1982828</v>
      </c>
      <c r="E12" s="30">
        <v>103631</v>
      </c>
      <c r="F12" s="30">
        <v>1393338</v>
      </c>
      <c r="G12" s="31">
        <f t="shared" si="0"/>
        <v>261067</v>
      </c>
      <c r="H12" s="31">
        <f t="shared" si="1"/>
        <v>3376166</v>
      </c>
      <c r="I12" s="36">
        <v>3825.04</v>
      </c>
      <c r="J12" s="37">
        <v>3.53985017662443</v>
      </c>
      <c r="K12" s="41">
        <v>135600</v>
      </c>
      <c r="L12" s="36">
        <v>1505.6</v>
      </c>
      <c r="M12" s="39">
        <v>12453</v>
      </c>
      <c r="N12" s="36">
        <v>391381</v>
      </c>
      <c r="O12" s="37">
        <v>13.56</v>
      </c>
      <c r="P12" s="40">
        <f t="shared" si="2"/>
        <v>12.9321821601351</v>
      </c>
      <c r="Q12" s="48">
        <v>4.22743213681698</v>
      </c>
      <c r="R12" s="40">
        <f t="shared" si="3"/>
        <v>3.5450609666827</v>
      </c>
      <c r="S12" s="40">
        <f t="shared" si="4"/>
        <v>0.393616798778575</v>
      </c>
      <c r="T12" s="49">
        <f t="shared" si="5"/>
        <v>0.318181005209757</v>
      </c>
      <c r="U12" s="37">
        <f t="shared" si="6"/>
        <v>3.5450609666827</v>
      </c>
      <c r="V12" s="50">
        <f t="shared" si="7"/>
        <v>93.4553389962133</v>
      </c>
      <c r="W12" s="50">
        <f>(Q12-$Q$8)/($Q$3-$Q$8)*100</f>
        <v>20.1626360216461</v>
      </c>
      <c r="X12" s="50">
        <f>(R12-$R$8)/($R$3-$R$8)*100</f>
        <v>48.3253793063636</v>
      </c>
      <c r="Y12" s="50">
        <f t="shared" si="8"/>
        <v>7.9265042942067</v>
      </c>
      <c r="Z12" s="50">
        <f t="shared" si="9"/>
        <v>2.2570752518797</v>
      </c>
      <c r="AA12" s="50">
        <f>(U12-$U$8)/($U$3-$U$8)*100</f>
        <v>48.3253793063636</v>
      </c>
      <c r="AB12" s="50">
        <f t="shared" si="10"/>
        <v>30.9901392989647</v>
      </c>
    </row>
    <row r="13" s="25" customFormat="1" spans="1:28">
      <c r="A13" s="28" t="s">
        <v>192</v>
      </c>
      <c r="B13" s="29">
        <v>2008</v>
      </c>
      <c r="C13" s="30">
        <v>201356</v>
      </c>
      <c r="D13" s="30">
        <v>3607744</v>
      </c>
      <c r="E13" s="30">
        <v>163666</v>
      </c>
      <c r="F13" s="30">
        <v>2612455</v>
      </c>
      <c r="G13" s="31">
        <f t="shared" si="0"/>
        <v>365022</v>
      </c>
      <c r="H13" s="31">
        <f t="shared" si="1"/>
        <v>6220199</v>
      </c>
      <c r="I13" s="36">
        <v>5711</v>
      </c>
      <c r="J13" s="37">
        <v>2.74388381942317</v>
      </c>
      <c r="K13" s="41">
        <v>167673</v>
      </c>
      <c r="L13" s="36">
        <v>2105.7</v>
      </c>
      <c r="M13" s="39">
        <v>21395</v>
      </c>
      <c r="N13" s="36">
        <v>151767</v>
      </c>
      <c r="O13" s="37">
        <v>16.7673</v>
      </c>
      <c r="P13" s="40">
        <f t="shared" si="2"/>
        <v>17.0406139903896</v>
      </c>
      <c r="Q13" s="48">
        <v>3.82639510421466</v>
      </c>
      <c r="R13" s="40">
        <f t="shared" si="3"/>
        <v>2.93596568026615</v>
      </c>
      <c r="S13" s="40">
        <f t="shared" si="4"/>
        <v>0.368709507967081</v>
      </c>
      <c r="T13" s="49">
        <f t="shared" si="5"/>
        <v>1.40972675219251</v>
      </c>
      <c r="U13" s="37">
        <f t="shared" si="6"/>
        <v>2.93596568026615</v>
      </c>
      <c r="V13" s="50">
        <f t="shared" si="7"/>
        <v>51.73679539555</v>
      </c>
      <c r="W13" s="50">
        <f>(Q13-$Q$8)/($Q$3-$Q$8)*100</f>
        <v>16.1496230008968</v>
      </c>
      <c r="X13" s="50">
        <f>(R13-$R$8)/($R$3-$R$8)*100</f>
        <v>24.4734816494527</v>
      </c>
      <c r="Y13" s="50">
        <f t="shared" si="8"/>
        <v>7.04221454883991</v>
      </c>
      <c r="Z13" s="50">
        <f t="shared" si="9"/>
        <v>10.1768564565973</v>
      </c>
      <c r="AA13" s="50">
        <f>(U13-$U$8)/($U$3-$U$8)*100</f>
        <v>24.4734816494527</v>
      </c>
      <c r="AB13" s="50">
        <f t="shared" si="10"/>
        <v>20.4107222911354</v>
      </c>
    </row>
    <row r="14" s="25" customFormat="1" spans="1:28">
      <c r="A14" s="28" t="s">
        <v>193</v>
      </c>
      <c r="B14" s="29">
        <v>2008</v>
      </c>
      <c r="C14" s="30">
        <v>250229</v>
      </c>
      <c r="D14" s="30">
        <v>4584411</v>
      </c>
      <c r="E14" s="30">
        <v>173650</v>
      </c>
      <c r="F14" s="30">
        <v>2143743</v>
      </c>
      <c r="G14" s="31">
        <f t="shared" si="0"/>
        <v>423879</v>
      </c>
      <c r="H14" s="31">
        <f t="shared" si="1"/>
        <v>6728154</v>
      </c>
      <c r="I14" s="36">
        <v>6380</v>
      </c>
      <c r="J14" s="37">
        <v>2.70298875841932</v>
      </c>
      <c r="K14" s="30">
        <v>187732</v>
      </c>
      <c r="L14" s="36">
        <v>1766</v>
      </c>
      <c r="M14" s="39">
        <v>13684</v>
      </c>
      <c r="N14" s="36">
        <v>196371</v>
      </c>
      <c r="O14" s="37">
        <v>18.7732</v>
      </c>
      <c r="P14" s="40">
        <f t="shared" si="2"/>
        <v>15.8728174785729</v>
      </c>
      <c r="Q14" s="48">
        <v>3.34157438800519</v>
      </c>
      <c r="R14" s="40">
        <f t="shared" si="3"/>
        <v>2.9425078369906</v>
      </c>
      <c r="S14" s="40">
        <f t="shared" si="4"/>
        <v>0.276802507836991</v>
      </c>
      <c r="T14" s="49">
        <f t="shared" si="5"/>
        <v>0.696844238711419</v>
      </c>
      <c r="U14" s="37">
        <f t="shared" si="6"/>
        <v>2.9425078369906</v>
      </c>
      <c r="V14" s="50">
        <f t="shared" si="7"/>
        <v>63.5950351589955</v>
      </c>
      <c r="W14" s="50">
        <f>(Q14-$Q$8)/($Q$3-$Q$8)*100</f>
        <v>11.2982210387071</v>
      </c>
      <c r="X14" s="50">
        <f>(R14-$R$8)/($R$3-$R$8)*100</f>
        <v>24.7296695663958</v>
      </c>
      <c r="Y14" s="50">
        <f t="shared" si="8"/>
        <v>3.77921744660354</v>
      </c>
      <c r="Z14" s="50">
        <f t="shared" si="9"/>
        <v>5.00449098584569</v>
      </c>
      <c r="AA14" s="50">
        <f>(U14-$U$8)/($U$3-$U$8)*100</f>
        <v>24.7296695663958</v>
      </c>
      <c r="AB14" s="50">
        <f t="shared" si="10"/>
        <v>19.4846357339986</v>
      </c>
    </row>
    <row r="15" s="25" customFormat="1" spans="1:28">
      <c r="A15" s="28" t="s">
        <v>182</v>
      </c>
      <c r="B15" s="29">
        <v>2008</v>
      </c>
      <c r="C15" s="30">
        <v>129118</v>
      </c>
      <c r="D15" s="30">
        <v>1500703</v>
      </c>
      <c r="E15" s="30">
        <v>66724</v>
      </c>
      <c r="F15" s="30">
        <v>905738</v>
      </c>
      <c r="G15" s="31">
        <f t="shared" si="0"/>
        <v>195842</v>
      </c>
      <c r="H15" s="31">
        <f t="shared" si="1"/>
        <v>2406441</v>
      </c>
      <c r="I15" s="36">
        <v>2734.21</v>
      </c>
      <c r="J15" s="37">
        <v>3.66451342515553</v>
      </c>
      <c r="K15" s="30">
        <v>99329</v>
      </c>
      <c r="L15" s="36">
        <v>1345.4</v>
      </c>
      <c r="M15" s="39">
        <v>10279</v>
      </c>
      <c r="N15" s="36">
        <v>147792</v>
      </c>
      <c r="O15" s="37">
        <v>9.9329</v>
      </c>
      <c r="P15" s="40">
        <f t="shared" si="2"/>
        <v>12.2876655671409</v>
      </c>
      <c r="Q15" s="48">
        <v>4.71875876777697</v>
      </c>
      <c r="R15" s="40">
        <f t="shared" si="3"/>
        <v>3.63282264346923</v>
      </c>
      <c r="S15" s="40">
        <f t="shared" si="4"/>
        <v>0.492061692408411</v>
      </c>
      <c r="T15" s="49">
        <f t="shared" si="5"/>
        <v>0.695504492800693</v>
      </c>
      <c r="U15" s="37">
        <f t="shared" si="6"/>
        <v>3.63282264346923</v>
      </c>
      <c r="V15" s="50">
        <f t="shared" si="7"/>
        <v>100</v>
      </c>
      <c r="W15" s="50">
        <f>(Q15-$Q$8)/($Q$3-$Q$8)*100</f>
        <v>25.0791400030591</v>
      </c>
      <c r="X15" s="50">
        <f>(R15-$R$8)/($R$3-$R$8)*100</f>
        <v>51.7620871246533</v>
      </c>
      <c r="Y15" s="50">
        <f t="shared" si="8"/>
        <v>11.4216178567149</v>
      </c>
      <c r="Z15" s="50">
        <f t="shared" si="9"/>
        <v>4.99477037220014</v>
      </c>
      <c r="AA15" s="50">
        <f>(U15-$U$8)/($U$3-$U$8)*100</f>
        <v>51.7620871246533</v>
      </c>
      <c r="AB15" s="50">
        <f t="shared" si="10"/>
        <v>34.9140665717895</v>
      </c>
    </row>
    <row r="16" s="25" customFormat="1" spans="1:28">
      <c r="A16" s="28" t="s">
        <v>185</v>
      </c>
      <c r="B16" s="29">
        <v>2008</v>
      </c>
      <c r="C16" s="30">
        <v>254717</v>
      </c>
      <c r="D16" s="30">
        <v>4080728</v>
      </c>
      <c r="E16" s="30">
        <v>187646</v>
      </c>
      <c r="F16" s="30">
        <v>2782784</v>
      </c>
      <c r="G16" s="31">
        <f t="shared" si="0"/>
        <v>442363</v>
      </c>
      <c r="H16" s="31">
        <f t="shared" si="1"/>
        <v>6863512</v>
      </c>
      <c r="I16" s="36">
        <v>7762.482</v>
      </c>
      <c r="J16" s="37">
        <v>3.20141768039389</v>
      </c>
      <c r="K16" s="30">
        <v>236541</v>
      </c>
      <c r="L16" s="36">
        <v>3775.8</v>
      </c>
      <c r="M16" s="39">
        <v>47330</v>
      </c>
      <c r="N16" s="36">
        <v>105875</v>
      </c>
      <c r="O16" s="37">
        <v>23.6541</v>
      </c>
      <c r="P16" s="40">
        <f t="shared" si="2"/>
        <v>15.5155652710557</v>
      </c>
      <c r="Q16" s="48">
        <v>3.9401741017611</v>
      </c>
      <c r="R16" s="40">
        <f t="shared" si="3"/>
        <v>3.04723411919023</v>
      </c>
      <c r="S16" s="40">
        <f t="shared" si="4"/>
        <v>0.486416586859718</v>
      </c>
      <c r="T16" s="49">
        <f t="shared" si="5"/>
        <v>4.47036599763872</v>
      </c>
      <c r="U16" s="37">
        <f t="shared" si="6"/>
        <v>3.04723411919023</v>
      </c>
      <c r="V16" s="50">
        <f t="shared" si="7"/>
        <v>67.2227068380013</v>
      </c>
      <c r="W16" s="50">
        <f>(Q16-$Q$8)/($Q$3-$Q$8)*100</f>
        <v>17.2881627404286</v>
      </c>
      <c r="X16" s="50">
        <f>(R16-$R$8)/($R$3-$R$8)*100</f>
        <v>28.8307037078849</v>
      </c>
      <c r="Y16" s="50">
        <f t="shared" si="8"/>
        <v>11.2211982692936</v>
      </c>
      <c r="Z16" s="50">
        <f t="shared" si="9"/>
        <v>32.3835236874571</v>
      </c>
      <c r="AA16" s="50">
        <f>(U16-$U$8)/($U$3-$U$8)*100</f>
        <v>28.830703707885</v>
      </c>
      <c r="AB16" s="50">
        <f t="shared" si="10"/>
        <v>31.2825432103669</v>
      </c>
    </row>
    <row r="17" s="25" customFormat="1" spans="1:28">
      <c r="A17" s="28" t="s">
        <v>189</v>
      </c>
      <c r="B17" s="29">
        <v>2008</v>
      </c>
      <c r="C17" s="30">
        <v>198005</v>
      </c>
      <c r="D17" s="30">
        <v>4239268</v>
      </c>
      <c r="E17" s="30">
        <v>113254</v>
      </c>
      <c r="F17" s="30">
        <v>1744883</v>
      </c>
      <c r="G17" s="31">
        <f t="shared" si="0"/>
        <v>311259</v>
      </c>
      <c r="H17" s="31">
        <f t="shared" si="1"/>
        <v>5984151</v>
      </c>
      <c r="I17" s="36">
        <v>4400.1038</v>
      </c>
      <c r="J17" s="37">
        <v>2.29376863594267</v>
      </c>
      <c r="K17" s="30">
        <v>105106</v>
      </c>
      <c r="L17" s="36">
        <v>1398.4</v>
      </c>
      <c r="M17" s="39">
        <v>8296</v>
      </c>
      <c r="N17" s="36">
        <v>168046</v>
      </c>
      <c r="O17" s="37">
        <v>10.5106</v>
      </c>
      <c r="P17" s="40">
        <f t="shared" si="2"/>
        <v>19.2256320299172</v>
      </c>
      <c r="Q17" s="48">
        <v>3.05012349089388</v>
      </c>
      <c r="R17" s="40">
        <f t="shared" si="3"/>
        <v>2.38871637528187</v>
      </c>
      <c r="S17" s="40">
        <f t="shared" si="4"/>
        <v>0.317810684375219</v>
      </c>
      <c r="T17" s="49">
        <f t="shared" si="5"/>
        <v>0.49367435107054</v>
      </c>
      <c r="U17" s="37">
        <f t="shared" si="6"/>
        <v>2.38871637528187</v>
      </c>
      <c r="V17" s="50">
        <f t="shared" si="7"/>
        <v>29.5493102147089</v>
      </c>
      <c r="W17" s="50">
        <f>(Q17-$Q$8)/($Q$3-$Q$8)*100</f>
        <v>8.38179150743099</v>
      </c>
      <c r="X17" s="50">
        <f>(R17-$R$8)/($R$3-$R$8)*100</f>
        <v>3.04344482862271</v>
      </c>
      <c r="Y17" s="50">
        <f t="shared" si="8"/>
        <v>5.23514094560617</v>
      </c>
      <c r="Z17" s="50">
        <f t="shared" si="9"/>
        <v>3.53037864382925</v>
      </c>
      <c r="AA17" s="50">
        <f>(U17-$U$8)/($U$3-$U$8)*100</f>
        <v>3.04344482862271</v>
      </c>
      <c r="AB17" s="50">
        <f t="shared" si="10"/>
        <v>8.29491120046636</v>
      </c>
    </row>
    <row r="18" s="25" customFormat="1" spans="1:28">
      <c r="A18" s="28" t="s">
        <v>181</v>
      </c>
      <c r="B18" s="29">
        <v>2008</v>
      </c>
      <c r="C18" s="30">
        <v>151039</v>
      </c>
      <c r="D18" s="30">
        <v>2367350</v>
      </c>
      <c r="E18" s="30">
        <v>101369</v>
      </c>
      <c r="F18" s="30">
        <v>1437573</v>
      </c>
      <c r="G18" s="31">
        <f t="shared" si="0"/>
        <v>252408</v>
      </c>
      <c r="H18" s="31">
        <f t="shared" si="1"/>
        <v>3804923</v>
      </c>
      <c r="I18" s="36">
        <v>4315</v>
      </c>
      <c r="J18" s="37">
        <v>4.30914008148394</v>
      </c>
      <c r="K18" s="41">
        <v>182972</v>
      </c>
      <c r="L18" s="36">
        <v>2584.4</v>
      </c>
      <c r="M18" s="39">
        <v>20546</v>
      </c>
      <c r="N18" s="36">
        <v>148155</v>
      </c>
      <c r="O18" s="37">
        <v>18.2972</v>
      </c>
      <c r="P18" s="40">
        <f t="shared" si="2"/>
        <v>15.074494469272</v>
      </c>
      <c r="Q18" s="48">
        <v>5.13181721966026</v>
      </c>
      <c r="R18" s="40">
        <f t="shared" si="3"/>
        <v>4.2403707995365</v>
      </c>
      <c r="S18" s="40">
        <f t="shared" si="4"/>
        <v>0.598933951332561</v>
      </c>
      <c r="T18" s="49">
        <f t="shared" si="5"/>
        <v>1.38679086092268</v>
      </c>
      <c r="U18" s="37">
        <f t="shared" si="6"/>
        <v>4.2403707995365</v>
      </c>
      <c r="V18" s="50">
        <f t="shared" si="7"/>
        <v>71.7015036722798</v>
      </c>
      <c r="W18" s="50">
        <f>(Q18-$Q$8)/($Q$3-$Q$8)*100</f>
        <v>29.212446433595</v>
      </c>
      <c r="X18" s="50">
        <f>(R18-$R$8)/($R$3-$R$8)*100</f>
        <v>75.5533998524475</v>
      </c>
      <c r="Y18" s="50">
        <f t="shared" si="8"/>
        <v>15.2159302669269</v>
      </c>
      <c r="Z18" s="50">
        <f t="shared" si="9"/>
        <v>10.0104436048279</v>
      </c>
      <c r="AA18" s="50">
        <f>(U18-$U$8)/($U$3-$U$8)*100</f>
        <v>75.5533998524475</v>
      </c>
      <c r="AB18" s="50">
        <f t="shared" si="10"/>
        <v>39.3109651004805</v>
      </c>
    </row>
    <row r="19" s="25" customFormat="1" spans="1:28">
      <c r="A19" s="28" t="s">
        <v>180</v>
      </c>
      <c r="B19" s="29">
        <v>2008</v>
      </c>
      <c r="C19" s="30">
        <v>115170</v>
      </c>
      <c r="D19" s="30">
        <v>1552708</v>
      </c>
      <c r="E19" s="30">
        <v>64166</v>
      </c>
      <c r="F19" s="30">
        <v>862276</v>
      </c>
      <c r="G19" s="31">
        <f t="shared" si="0"/>
        <v>179336</v>
      </c>
      <c r="H19" s="31">
        <f t="shared" si="1"/>
        <v>2414984</v>
      </c>
      <c r="I19" s="36">
        <v>2444.33</v>
      </c>
      <c r="J19" s="37">
        <v>3.32786215521069</v>
      </c>
      <c r="K19" s="41">
        <v>81068</v>
      </c>
      <c r="L19" s="36">
        <v>831.1</v>
      </c>
      <c r="M19" s="39">
        <v>9776</v>
      </c>
      <c r="N19" s="36">
        <v>664450</v>
      </c>
      <c r="O19" s="37">
        <v>8.1068</v>
      </c>
      <c r="P19" s="40">
        <f t="shared" si="2"/>
        <v>13.4662532899139</v>
      </c>
      <c r="Q19" s="48">
        <v>4.50432144255197</v>
      </c>
      <c r="R19" s="40">
        <f t="shared" si="3"/>
        <v>3.31657345775734</v>
      </c>
      <c r="S19" s="40">
        <f t="shared" si="4"/>
        <v>0.340011373259748</v>
      </c>
      <c r="T19" s="49">
        <f t="shared" si="5"/>
        <v>0.147129204605313</v>
      </c>
      <c r="U19" s="37">
        <f t="shared" si="6"/>
        <v>3.31657345775734</v>
      </c>
      <c r="V19" s="50">
        <f t="shared" si="7"/>
        <v>88.0321822702196</v>
      </c>
      <c r="W19" s="50">
        <f>(Q19-$Q$8)/($Q$3-$Q$8)*100</f>
        <v>22.9333536833305</v>
      </c>
      <c r="X19" s="50">
        <f>(R19-$R$8)/($R$3-$R$8)*100</f>
        <v>39.3779111510393</v>
      </c>
      <c r="Y19" s="50">
        <f t="shared" si="8"/>
        <v>6.02333752905828</v>
      </c>
      <c r="Z19" s="50">
        <f t="shared" si="9"/>
        <v>1.015997780592</v>
      </c>
      <c r="AA19" s="50">
        <f>(U19-$U$8)/($U$3-$U$8)*100</f>
        <v>39.3779111510393</v>
      </c>
      <c r="AB19" s="50">
        <f t="shared" si="10"/>
        <v>27.6976081443287</v>
      </c>
    </row>
    <row r="20" s="25" customFormat="1" spans="1:28">
      <c r="A20" s="28" t="s">
        <v>205</v>
      </c>
      <c r="B20" s="29">
        <v>2008</v>
      </c>
      <c r="C20" s="30">
        <v>32829</v>
      </c>
      <c r="D20" s="30">
        <v>688697</v>
      </c>
      <c r="E20" s="30">
        <v>16518</v>
      </c>
      <c r="F20" s="30">
        <v>291970</v>
      </c>
      <c r="G20" s="31">
        <f t="shared" si="0"/>
        <v>49347</v>
      </c>
      <c r="H20" s="31">
        <f t="shared" si="1"/>
        <v>980667</v>
      </c>
      <c r="I20" s="36">
        <v>617.69</v>
      </c>
      <c r="J20" s="37">
        <v>3.34514566379228</v>
      </c>
      <c r="K20" s="41">
        <v>20891</v>
      </c>
      <c r="L20" s="36">
        <v>523.4</v>
      </c>
      <c r="M20" s="39">
        <v>3167</v>
      </c>
      <c r="N20" s="36">
        <v>61588</v>
      </c>
      <c r="O20" s="37">
        <v>2.0891</v>
      </c>
      <c r="P20" s="40">
        <f t="shared" si="2"/>
        <v>19.8728798103228</v>
      </c>
      <c r="Q20" s="48">
        <v>4.22966936523255</v>
      </c>
      <c r="R20" s="40">
        <f t="shared" si="3"/>
        <v>3.38211724327737</v>
      </c>
      <c r="S20" s="40">
        <f t="shared" si="4"/>
        <v>0.847350612766922</v>
      </c>
      <c r="T20" s="49">
        <f t="shared" si="5"/>
        <v>0.514223550042216</v>
      </c>
      <c r="U20" s="37">
        <f t="shared" si="6"/>
        <v>3.38211724327737</v>
      </c>
      <c r="V20" s="50">
        <f t="shared" si="7"/>
        <v>22.9769157189698</v>
      </c>
      <c r="W20" s="50">
        <f>(Q20-$Q$8)/($Q$3-$Q$8)*100</f>
        <v>20.1850230483599</v>
      </c>
      <c r="X20" s="50">
        <f>(R20-$R$8)/($R$3-$R$8)*100</f>
        <v>41.9445763332111</v>
      </c>
      <c r="Y20" s="50">
        <f t="shared" si="8"/>
        <v>24.0355288313475</v>
      </c>
      <c r="Z20" s="50">
        <f t="shared" si="9"/>
        <v>3.67947469430422</v>
      </c>
      <c r="AA20" s="50">
        <f>(U20-$U$8)/($U$3-$U$8)*100</f>
        <v>41.9445763332111</v>
      </c>
      <c r="AB20" s="50">
        <f t="shared" si="10"/>
        <v>21.6696066313956</v>
      </c>
    </row>
    <row r="21" s="25" customFormat="1" spans="1:28">
      <c r="A21" s="28" t="s">
        <v>204</v>
      </c>
      <c r="B21" s="29">
        <v>2008</v>
      </c>
      <c r="C21" s="30">
        <v>27318</v>
      </c>
      <c r="D21" s="30">
        <v>538193</v>
      </c>
      <c r="E21" s="30">
        <v>13679</v>
      </c>
      <c r="F21" s="30">
        <v>207231</v>
      </c>
      <c r="G21" s="31">
        <f t="shared" si="0"/>
        <v>40997</v>
      </c>
      <c r="H21" s="31">
        <f t="shared" si="1"/>
        <v>745424</v>
      </c>
      <c r="I21" s="36">
        <v>554.3</v>
      </c>
      <c r="J21" s="37">
        <v>3.2631802241349</v>
      </c>
      <c r="K21" s="41">
        <v>17352</v>
      </c>
      <c r="L21" s="36">
        <v>347.9</v>
      </c>
      <c r="M21" s="39">
        <v>1173</v>
      </c>
      <c r="N21" s="36">
        <v>17947</v>
      </c>
      <c r="O21" s="37">
        <v>1.7352</v>
      </c>
      <c r="P21" s="40">
        <f t="shared" si="2"/>
        <v>18.1824035905066</v>
      </c>
      <c r="Q21" s="48">
        <v>4.08931846322115</v>
      </c>
      <c r="R21" s="40">
        <f t="shared" si="3"/>
        <v>3.1304347826087</v>
      </c>
      <c r="S21" s="40">
        <f t="shared" si="4"/>
        <v>0.627638462926213</v>
      </c>
      <c r="T21" s="49">
        <f t="shared" si="5"/>
        <v>0.653591129436675</v>
      </c>
      <c r="U21" s="37">
        <f t="shared" si="6"/>
        <v>3.1304347826087</v>
      </c>
      <c r="V21" s="50">
        <f t="shared" si="7"/>
        <v>40.142639478324</v>
      </c>
      <c r="W21" s="50">
        <f>(Q21-$Q$8)/($Q$3-$Q$8)*100</f>
        <v>18.780589164559</v>
      </c>
      <c r="X21" s="50">
        <f>(R21-$R$8)/($R$3-$R$8)*100</f>
        <v>32.0888042926385</v>
      </c>
      <c r="Y21" s="50">
        <f t="shared" si="8"/>
        <v>16.2350336868908</v>
      </c>
      <c r="Z21" s="50">
        <f t="shared" si="9"/>
        <v>4.69066523660283</v>
      </c>
      <c r="AA21" s="50">
        <f>(U21-$U$8)/($U$3-$U$8)*100</f>
        <v>32.0888042926385</v>
      </c>
      <c r="AB21" s="50">
        <f t="shared" si="10"/>
        <v>20.7031399936065</v>
      </c>
    </row>
    <row r="22" s="25" customFormat="1" spans="1:28">
      <c r="A22" s="28" t="s">
        <v>190</v>
      </c>
      <c r="B22" s="29">
        <v>2008</v>
      </c>
      <c r="C22" s="30">
        <v>387957</v>
      </c>
      <c r="D22" s="30">
        <v>6329748</v>
      </c>
      <c r="E22" s="30">
        <v>255408</v>
      </c>
      <c r="F22" s="30">
        <v>3337815</v>
      </c>
      <c r="G22" s="31">
        <f t="shared" si="0"/>
        <v>643365</v>
      </c>
      <c r="H22" s="31">
        <f t="shared" si="1"/>
        <v>9667563</v>
      </c>
      <c r="I22" s="36">
        <v>9417.23</v>
      </c>
      <c r="J22" s="37">
        <v>3.40588721453543</v>
      </c>
      <c r="K22" s="41">
        <v>319905</v>
      </c>
      <c r="L22" s="36">
        <v>3140.7</v>
      </c>
      <c r="M22" s="39">
        <v>51755</v>
      </c>
      <c r="N22" s="36">
        <v>158406</v>
      </c>
      <c r="O22" s="37">
        <v>31.9905</v>
      </c>
      <c r="P22" s="40">
        <f t="shared" si="2"/>
        <v>15.0265603506563</v>
      </c>
      <c r="Q22" s="48">
        <v>4.00115757898458</v>
      </c>
      <c r="R22" s="40">
        <f t="shared" si="3"/>
        <v>3.39701801909903</v>
      </c>
      <c r="S22" s="40">
        <f t="shared" si="4"/>
        <v>0.33350571240163</v>
      </c>
      <c r="T22" s="49">
        <f t="shared" si="5"/>
        <v>3.2672373521205</v>
      </c>
      <c r="U22" s="37">
        <f t="shared" si="6"/>
        <v>3.39701801909903</v>
      </c>
      <c r="V22" s="50">
        <f t="shared" si="7"/>
        <v>72.1882445262233</v>
      </c>
      <c r="W22" s="50">
        <f>(Q22-$Q$8)/($Q$3-$Q$8)*100</f>
        <v>17.8983993725929</v>
      </c>
      <c r="X22" s="50">
        <f>(R22-$R$8)/($R$3-$R$8)*100</f>
        <v>42.5280840172023</v>
      </c>
      <c r="Y22" s="50">
        <f t="shared" si="8"/>
        <v>5.79236543228518</v>
      </c>
      <c r="Z22" s="50">
        <f t="shared" si="9"/>
        <v>23.6541455006323</v>
      </c>
      <c r="AA22" s="50">
        <f>(U22-$U$8)/($U$3-$U$8)*100</f>
        <v>42.5280840172023</v>
      </c>
      <c r="AB22" s="50">
        <f t="shared" si="10"/>
        <v>32.1101160541555</v>
      </c>
    </row>
    <row r="23" s="25" customFormat="1" spans="1:28">
      <c r="A23" s="28" t="s">
        <v>179</v>
      </c>
      <c r="B23" s="29">
        <v>2008</v>
      </c>
      <c r="C23" s="30">
        <v>193378</v>
      </c>
      <c r="D23" s="30">
        <v>3213426</v>
      </c>
      <c r="E23" s="30">
        <v>119673</v>
      </c>
      <c r="F23" s="30">
        <v>1772798</v>
      </c>
      <c r="G23" s="31">
        <f t="shared" si="0"/>
        <v>313051</v>
      </c>
      <c r="H23" s="31">
        <f t="shared" si="1"/>
        <v>4986224</v>
      </c>
      <c r="I23" s="36">
        <v>3410.64</v>
      </c>
      <c r="J23" s="37">
        <v>3.71173479320516</v>
      </c>
      <c r="K23" s="41">
        <v>127263</v>
      </c>
      <c r="L23" s="36">
        <v>1101.5</v>
      </c>
      <c r="M23" s="39">
        <v>9045</v>
      </c>
      <c r="N23" s="36">
        <v>157023</v>
      </c>
      <c r="O23" s="37">
        <v>12.7263</v>
      </c>
      <c r="P23" s="40">
        <f t="shared" si="2"/>
        <v>15.9278328451275</v>
      </c>
      <c r="Q23" s="48">
        <v>4.65460870309834</v>
      </c>
      <c r="R23" s="40">
        <f t="shared" si="3"/>
        <v>3.73135247343607</v>
      </c>
      <c r="S23" s="40">
        <f t="shared" si="4"/>
        <v>0.32295991368189</v>
      </c>
      <c r="T23" s="49">
        <f t="shared" si="5"/>
        <v>0.576030263082478</v>
      </c>
      <c r="U23" s="37">
        <f t="shared" si="6"/>
        <v>3.73135247343607</v>
      </c>
      <c r="V23" s="50">
        <f t="shared" si="7"/>
        <v>63.0363886819109</v>
      </c>
      <c r="W23" s="50">
        <f>(Q23-$Q$8)/($Q$3-$Q$8)*100</f>
        <v>24.437216629632</v>
      </c>
      <c r="X23" s="50">
        <f>(R23-$R$8)/($R$3-$R$8)*100</f>
        <v>55.6204709817149</v>
      </c>
      <c r="Y23" s="50">
        <f t="shared" si="8"/>
        <v>5.41795531537817</v>
      </c>
      <c r="Z23" s="50">
        <f t="shared" si="9"/>
        <v>4.12791732313101</v>
      </c>
      <c r="AA23" s="50">
        <f>(U23-$U$8)/($U$3-$U$8)*100</f>
        <v>55.6204709817149</v>
      </c>
      <c r="AB23" s="50">
        <f t="shared" si="10"/>
        <v>29.0772270364062</v>
      </c>
    </row>
    <row r="24" s="25" customFormat="1" spans="1:28">
      <c r="A24" s="28" t="s">
        <v>202</v>
      </c>
      <c r="B24" s="29">
        <v>2008</v>
      </c>
      <c r="C24" s="30">
        <v>180898</v>
      </c>
      <c r="D24" s="30">
        <v>2864809</v>
      </c>
      <c r="E24" s="30">
        <v>116903</v>
      </c>
      <c r="F24" s="30">
        <v>1941810</v>
      </c>
      <c r="G24" s="31">
        <f t="shared" si="0"/>
        <v>297801</v>
      </c>
      <c r="H24" s="31">
        <f t="shared" si="1"/>
        <v>4806619</v>
      </c>
      <c r="I24" s="36">
        <v>3718</v>
      </c>
      <c r="J24" s="37">
        <v>3.28242617359734</v>
      </c>
      <c r="K24" s="41">
        <v>125189</v>
      </c>
      <c r="L24" s="36">
        <v>1002.2</v>
      </c>
      <c r="M24" s="39">
        <v>9588</v>
      </c>
      <c r="N24" s="36">
        <v>205517</v>
      </c>
      <c r="O24" s="37">
        <v>12.5189</v>
      </c>
      <c r="P24" s="40">
        <f t="shared" si="2"/>
        <v>16.1403722620139</v>
      </c>
      <c r="Q24" s="48">
        <v>3.88912531833745</v>
      </c>
      <c r="R24" s="40">
        <f t="shared" si="3"/>
        <v>3.36710597095212</v>
      </c>
      <c r="S24" s="40">
        <f t="shared" si="4"/>
        <v>0.269553523399677</v>
      </c>
      <c r="T24" s="49">
        <f t="shared" si="5"/>
        <v>0.466530749281081</v>
      </c>
      <c r="U24" s="37">
        <f t="shared" si="6"/>
        <v>3.36710597095212</v>
      </c>
      <c r="V24" s="50">
        <f t="shared" si="7"/>
        <v>60.8781844578709</v>
      </c>
      <c r="W24" s="50">
        <f>(Q24-$Q$8)/($Q$3-$Q$8)*100</f>
        <v>16.7773385124435</v>
      </c>
      <c r="X24" s="50">
        <f>(R24-$R$8)/($R$3-$R$8)*100</f>
        <v>41.3567416558024</v>
      </c>
      <c r="Y24" s="50">
        <f t="shared" si="8"/>
        <v>3.52185494777723</v>
      </c>
      <c r="Z24" s="50">
        <f t="shared" si="9"/>
        <v>3.33343647454801</v>
      </c>
      <c r="AA24" s="50">
        <f>(U24-$U$8)/($U$3-$U$8)*100</f>
        <v>41.3567416558024</v>
      </c>
      <c r="AB24" s="50">
        <f t="shared" si="10"/>
        <v>23.5158230440287</v>
      </c>
    </row>
    <row r="25" s="25" customFormat="1" spans="1:28">
      <c r="A25" s="28" t="s">
        <v>184</v>
      </c>
      <c r="B25" s="29">
        <v>2008</v>
      </c>
      <c r="C25" s="30">
        <v>40964</v>
      </c>
      <c r="D25" s="30">
        <v>590561</v>
      </c>
      <c r="E25" s="30">
        <v>33120</v>
      </c>
      <c r="F25" s="30">
        <v>425141</v>
      </c>
      <c r="G25" s="31">
        <f t="shared" si="0"/>
        <v>74084</v>
      </c>
      <c r="H25" s="31">
        <f t="shared" si="1"/>
        <v>1015702</v>
      </c>
      <c r="I25" s="36">
        <v>2140.6434637898</v>
      </c>
      <c r="J25" s="37">
        <v>6.9984911318682</v>
      </c>
      <c r="K25" s="41">
        <v>97352</v>
      </c>
      <c r="L25" s="36">
        <v>6394.1</v>
      </c>
      <c r="M25" s="39">
        <v>8744</v>
      </c>
      <c r="N25" s="39">
        <v>6341</v>
      </c>
      <c r="O25" s="37">
        <v>9.7352</v>
      </c>
      <c r="P25" s="40">
        <f t="shared" si="2"/>
        <v>13.7101398412613</v>
      </c>
      <c r="Q25" s="48">
        <v>9.16370144496643</v>
      </c>
      <c r="R25" s="40">
        <f t="shared" si="3"/>
        <v>4.54779143032291</v>
      </c>
      <c r="S25" s="40">
        <f t="shared" si="4"/>
        <v>2.98699905339672</v>
      </c>
      <c r="T25" s="49">
        <f t="shared" si="5"/>
        <v>13.789623087841</v>
      </c>
      <c r="U25" s="37">
        <f t="shared" si="6"/>
        <v>4.54779143032291</v>
      </c>
      <c r="V25" s="50">
        <f t="shared" si="7"/>
        <v>85.5556675934822</v>
      </c>
      <c r="W25" s="50">
        <f>(Q25-$Q$8)/($Q$3-$Q$8)*100</f>
        <v>69.5578574030404</v>
      </c>
      <c r="X25" s="50">
        <f>(R25-$R$8)/($R$3-$R$8)*100</f>
        <v>87.5918535831923</v>
      </c>
      <c r="Y25" s="50">
        <f t="shared" si="8"/>
        <v>100</v>
      </c>
      <c r="Z25" s="50">
        <f t="shared" si="9"/>
        <v>100</v>
      </c>
      <c r="AA25" s="50">
        <f>(U25-$U$8)/($U$3-$U$8)*100</f>
        <v>87.5918535831924</v>
      </c>
      <c r="AB25" s="50">
        <f t="shared" si="10"/>
        <v>90.1649921452765</v>
      </c>
    </row>
    <row r="26" s="25" customFormat="1" spans="1:28">
      <c r="A26" s="28" t="s">
        <v>198</v>
      </c>
      <c r="B26" s="29">
        <v>2008</v>
      </c>
      <c r="C26" s="30">
        <v>307687</v>
      </c>
      <c r="D26" s="30">
        <v>6488221</v>
      </c>
      <c r="E26" s="30">
        <v>194553</v>
      </c>
      <c r="F26" s="30">
        <v>3615083</v>
      </c>
      <c r="G26" s="31">
        <f t="shared" si="0"/>
        <v>502240</v>
      </c>
      <c r="H26" s="31">
        <f t="shared" si="1"/>
        <v>10103304</v>
      </c>
      <c r="I26" s="36">
        <v>8138</v>
      </c>
      <c r="J26" s="37">
        <v>2.73632490906384</v>
      </c>
      <c r="K26" s="30">
        <v>243746</v>
      </c>
      <c r="L26" s="36">
        <v>2304.9</v>
      </c>
      <c r="M26" s="39">
        <v>15821</v>
      </c>
      <c r="N26" s="36">
        <v>193159</v>
      </c>
      <c r="O26" s="37">
        <v>24.3746</v>
      </c>
      <c r="P26" s="40">
        <f t="shared" si="2"/>
        <v>20.1164861420835</v>
      </c>
      <c r="Q26" s="48">
        <v>3.00401204016189</v>
      </c>
      <c r="R26" s="40">
        <f t="shared" si="3"/>
        <v>2.9951585156058</v>
      </c>
      <c r="S26" s="40">
        <f t="shared" si="4"/>
        <v>0.283226837060703</v>
      </c>
      <c r="T26" s="49">
        <f t="shared" si="5"/>
        <v>0.819066157932066</v>
      </c>
      <c r="U26" s="37">
        <f t="shared" si="6"/>
        <v>2.9951585156058</v>
      </c>
      <c r="V26" s="50">
        <f t="shared" si="7"/>
        <v>20.5032464960525</v>
      </c>
      <c r="W26" s="50">
        <f>(Q26-$Q$8)/($Q$3-$Q$8)*100</f>
        <v>7.92037314166971</v>
      </c>
      <c r="X26" s="50">
        <f>(R26-$R$8)/($R$3-$R$8)*100</f>
        <v>26.7914464770086</v>
      </c>
      <c r="Y26" s="50">
        <f t="shared" si="8"/>
        <v>4.00730200611603</v>
      </c>
      <c r="Z26" s="50">
        <f t="shared" si="9"/>
        <v>5.89128007491857</v>
      </c>
      <c r="AA26" s="50">
        <f>(U26-$U$8)/($U$3-$U$8)*100</f>
        <v>26.7914464770086</v>
      </c>
      <c r="AB26" s="50">
        <f t="shared" si="10"/>
        <v>13.3298838883035</v>
      </c>
    </row>
    <row r="27" s="25" customFormat="1" spans="1:28">
      <c r="A27" s="28" t="s">
        <v>177</v>
      </c>
      <c r="B27" s="29">
        <v>2008</v>
      </c>
      <c r="C27" s="30">
        <v>38474</v>
      </c>
      <c r="D27" s="30">
        <v>520997</v>
      </c>
      <c r="E27" s="30">
        <v>26305</v>
      </c>
      <c r="F27" s="30">
        <v>303492</v>
      </c>
      <c r="G27" s="31">
        <f t="shared" si="0"/>
        <v>64779</v>
      </c>
      <c r="H27" s="31">
        <f t="shared" si="1"/>
        <v>824489</v>
      </c>
      <c r="I27" s="36">
        <v>1176</v>
      </c>
      <c r="J27" s="37">
        <v>4.72700601124406</v>
      </c>
      <c r="K27" s="30">
        <v>46054</v>
      </c>
      <c r="L27" s="36">
        <v>1106.7</v>
      </c>
      <c r="M27" s="39">
        <v>9196</v>
      </c>
      <c r="N27" s="39">
        <v>11760</v>
      </c>
      <c r="O27" s="37">
        <v>4.6054</v>
      </c>
      <c r="P27" s="40">
        <f t="shared" si="2"/>
        <v>12.7277204032171</v>
      </c>
      <c r="Q27" s="48">
        <v>6.68815822075551</v>
      </c>
      <c r="R27" s="40">
        <f t="shared" si="3"/>
        <v>3.91615646258503</v>
      </c>
      <c r="S27" s="40">
        <f t="shared" si="4"/>
        <v>0.941071428571429</v>
      </c>
      <c r="T27" s="49">
        <f t="shared" si="5"/>
        <v>7.81972789115646</v>
      </c>
      <c r="U27" s="37">
        <f t="shared" si="6"/>
        <v>3.91615646258503</v>
      </c>
      <c r="V27" s="50">
        <f t="shared" si="7"/>
        <v>95.5315196590735</v>
      </c>
      <c r="W27" s="50">
        <f>(Q27-$Q$8)/($Q$3-$Q$8)*100</f>
        <v>44.7861121910778</v>
      </c>
      <c r="X27" s="50">
        <f>(R27-$R$8)/($R$3-$R$8)*100</f>
        <v>62.8573121362456</v>
      </c>
      <c r="Y27" s="50">
        <f t="shared" si="8"/>
        <v>27.3629222829505</v>
      </c>
      <c r="Z27" s="50">
        <f t="shared" si="9"/>
        <v>56.685036881387</v>
      </c>
      <c r="AA27" s="50">
        <f>(U27-$U$8)/($U$3-$U$8)*100</f>
        <v>62.8573121362456</v>
      </c>
      <c r="AB27" s="50">
        <f t="shared" si="10"/>
        <v>57.8719222184428</v>
      </c>
    </row>
    <row r="28" s="25" customFormat="1" spans="1:28">
      <c r="A28" s="28" t="s">
        <v>201</v>
      </c>
      <c r="B28" s="29">
        <v>2008</v>
      </c>
      <c r="C28" s="30">
        <v>18087</v>
      </c>
      <c r="D28" s="30">
        <v>311832</v>
      </c>
      <c r="E28" s="30">
        <v>8160</v>
      </c>
      <c r="F28" s="30">
        <v>139920</v>
      </c>
      <c r="G28" s="31">
        <f t="shared" si="0"/>
        <v>26247</v>
      </c>
      <c r="H28" s="31">
        <f t="shared" si="1"/>
        <v>451752</v>
      </c>
      <c r="I28" s="36">
        <v>292.33</v>
      </c>
      <c r="J28" s="37">
        <v>3.09947575495516</v>
      </c>
      <c r="K28" s="30">
        <v>8720</v>
      </c>
      <c r="L28" s="36">
        <v>49.8</v>
      </c>
      <c r="M28" s="39">
        <v>618</v>
      </c>
      <c r="N28" s="36">
        <v>870537</v>
      </c>
      <c r="O28" s="37">
        <v>0.872</v>
      </c>
      <c r="P28" s="40">
        <f t="shared" si="2"/>
        <v>17.2115670362327</v>
      </c>
      <c r="Q28" s="48">
        <v>3.35361854908279</v>
      </c>
      <c r="R28" s="40">
        <f t="shared" si="3"/>
        <v>2.98293025005986</v>
      </c>
      <c r="S28" s="40">
        <f t="shared" si="4"/>
        <v>0.170355420244245</v>
      </c>
      <c r="T28" s="49">
        <f t="shared" si="5"/>
        <v>0.00709906643830188</v>
      </c>
      <c r="U28" s="37">
        <f t="shared" si="6"/>
        <v>2.98293025005986</v>
      </c>
      <c r="V28" s="50">
        <f t="shared" si="7"/>
        <v>50.000874637622</v>
      </c>
      <c r="W28" s="50">
        <f>(Q28-$Q$8)/($Q$3-$Q$8)*100</f>
        <v>11.4187420163205</v>
      </c>
      <c r="X28" s="50">
        <f>(R28-$R$8)/($R$3-$R$8)*100</f>
        <v>26.3125930942495</v>
      </c>
      <c r="Y28" s="50">
        <f t="shared" si="8"/>
        <v>0</v>
      </c>
      <c r="Z28" s="50">
        <f t="shared" si="9"/>
        <v>0</v>
      </c>
      <c r="AA28" s="50">
        <f>(U28-$U$8)/($U$3-$U$8)*100</f>
        <v>26.3125930942495</v>
      </c>
      <c r="AB28" s="50">
        <f t="shared" si="10"/>
        <v>15.7910907716537</v>
      </c>
    </row>
    <row r="29" s="25" customFormat="1" spans="1:28">
      <c r="A29" s="28" t="s">
        <v>206</v>
      </c>
      <c r="B29" s="29">
        <v>2008</v>
      </c>
      <c r="C29" s="30">
        <v>132797</v>
      </c>
      <c r="D29" s="30">
        <v>2012004</v>
      </c>
      <c r="E29" s="30">
        <v>79994</v>
      </c>
      <c r="F29" s="30">
        <v>1064849</v>
      </c>
      <c r="G29" s="31">
        <f t="shared" si="0"/>
        <v>212791</v>
      </c>
      <c r="H29" s="31">
        <f t="shared" si="1"/>
        <v>3076853</v>
      </c>
      <c r="I29" s="36">
        <v>2130.81</v>
      </c>
      <c r="J29" s="37">
        <v>4.64687974323644</v>
      </c>
      <c r="K29" s="30">
        <v>96747</v>
      </c>
      <c r="L29" s="36">
        <v>894.3</v>
      </c>
      <c r="M29" s="39">
        <v>7359</v>
      </c>
      <c r="N29" s="36">
        <v>228504</v>
      </c>
      <c r="O29" s="37">
        <v>9.6747</v>
      </c>
      <c r="P29" s="40">
        <f t="shared" si="2"/>
        <v>14.4595072160007</v>
      </c>
      <c r="Q29" s="48">
        <v>5.132283597466</v>
      </c>
      <c r="R29" s="40">
        <f t="shared" si="3"/>
        <v>4.54038605037521</v>
      </c>
      <c r="S29" s="40">
        <f t="shared" si="4"/>
        <v>0.419699550875019</v>
      </c>
      <c r="T29" s="49">
        <f t="shared" si="5"/>
        <v>0.32205125512026</v>
      </c>
      <c r="U29" s="37">
        <f t="shared" si="6"/>
        <v>4.54038605037521</v>
      </c>
      <c r="V29" s="50">
        <f t="shared" si="7"/>
        <v>77.9463127866765</v>
      </c>
      <c r="W29" s="50">
        <f>(Q29-$Q$8)/($Q$3-$Q$8)*100</f>
        <v>29.2171132849201</v>
      </c>
      <c r="X29" s="50">
        <f>(R29-$R$8)/($R$3-$R$8)*100</f>
        <v>87.3018622328041</v>
      </c>
      <c r="Y29" s="50">
        <f t="shared" si="8"/>
        <v>8.85252673415776</v>
      </c>
      <c r="Z29" s="50">
        <f t="shared" si="9"/>
        <v>2.28515610198011</v>
      </c>
      <c r="AA29" s="50">
        <f>(U29-$U$8)/($U$3-$U$8)*100</f>
        <v>87.3018622328041</v>
      </c>
      <c r="AB29" s="50">
        <f t="shared" si="10"/>
        <v>39.9134053096582</v>
      </c>
    </row>
    <row r="30" s="25" customFormat="1" spans="1:28">
      <c r="A30" s="28" t="s">
        <v>200</v>
      </c>
      <c r="B30" s="29">
        <v>2008</v>
      </c>
      <c r="C30" s="30">
        <v>226795</v>
      </c>
      <c r="D30" s="30">
        <v>4510366</v>
      </c>
      <c r="E30" s="30">
        <v>110324</v>
      </c>
      <c r="F30" s="30">
        <v>2000076</v>
      </c>
      <c r="G30" s="31">
        <f t="shared" si="0"/>
        <v>337119</v>
      </c>
      <c r="H30" s="31">
        <f t="shared" si="1"/>
        <v>6510442</v>
      </c>
      <c r="I30" s="36">
        <v>4543</v>
      </c>
      <c r="J30" s="37">
        <v>2.88751813017763</v>
      </c>
      <c r="K30" s="30">
        <v>127560</v>
      </c>
      <c r="L30" s="36">
        <v>1452.7</v>
      </c>
      <c r="M30" s="39">
        <v>7448</v>
      </c>
      <c r="N30" s="36">
        <v>195107</v>
      </c>
      <c r="O30" s="37">
        <v>12.756</v>
      </c>
      <c r="P30" s="40">
        <f t="shared" si="2"/>
        <v>19.3119996203121</v>
      </c>
      <c r="Q30" s="48">
        <v>2.85756997647565</v>
      </c>
      <c r="R30" s="40">
        <f t="shared" si="3"/>
        <v>2.80783623156505</v>
      </c>
      <c r="S30" s="40">
        <f t="shared" si="4"/>
        <v>0.319766674003962</v>
      </c>
      <c r="T30" s="49">
        <f t="shared" si="5"/>
        <v>0.38173925077009</v>
      </c>
      <c r="U30" s="37">
        <f t="shared" si="6"/>
        <v>2.80783623156504</v>
      </c>
      <c r="V30" s="50">
        <f t="shared" si="7"/>
        <v>28.6723016054774</v>
      </c>
      <c r="W30" s="50">
        <f>(Q30-$Q$8)/($Q$3-$Q$8)*100</f>
        <v>6.45498750248102</v>
      </c>
      <c r="X30" s="50">
        <f>(R30-$R$8)/($R$3-$R$8)*100</f>
        <v>19.4559900263683</v>
      </c>
      <c r="Y30" s="50">
        <f t="shared" si="8"/>
        <v>5.30458493226181</v>
      </c>
      <c r="Z30" s="50">
        <f t="shared" si="9"/>
        <v>2.71822623889509</v>
      </c>
      <c r="AA30" s="50">
        <f>(U30-$U$8)/($U$3-$U$8)*100</f>
        <v>19.4559900263683</v>
      </c>
      <c r="AB30" s="50">
        <f t="shared" si="10"/>
        <v>11.7442464842936</v>
      </c>
    </row>
    <row r="31" s="25" customFormat="1" spans="1:28">
      <c r="A31" s="28" t="s">
        <v>186</v>
      </c>
      <c r="B31" s="29">
        <v>2008</v>
      </c>
      <c r="C31" s="30">
        <v>167847</v>
      </c>
      <c r="D31" s="30">
        <v>3322785</v>
      </c>
      <c r="E31" s="30">
        <v>117588</v>
      </c>
      <c r="F31" s="30">
        <v>1849851</v>
      </c>
      <c r="G31" s="31">
        <f t="shared" si="0"/>
        <v>285435</v>
      </c>
      <c r="H31" s="31">
        <f t="shared" si="1"/>
        <v>5172636</v>
      </c>
      <c r="I31" s="36">
        <v>5212.4</v>
      </c>
      <c r="J31" s="37">
        <v>3.43170241732657</v>
      </c>
      <c r="K31" s="41">
        <v>160873</v>
      </c>
      <c r="L31" s="36">
        <v>3179</v>
      </c>
      <c r="M31" s="39">
        <v>26736</v>
      </c>
      <c r="N31" s="36">
        <v>105672</v>
      </c>
      <c r="O31" s="37">
        <v>16.0873</v>
      </c>
      <c r="P31" s="40">
        <f t="shared" si="2"/>
        <v>18.1219401965421</v>
      </c>
      <c r="Q31" s="48">
        <v>5.18165242637336</v>
      </c>
      <c r="R31" s="40">
        <f t="shared" si="3"/>
        <v>3.08635177653288</v>
      </c>
      <c r="S31" s="40">
        <f t="shared" si="4"/>
        <v>0.609891796485304</v>
      </c>
      <c r="T31" s="49">
        <f t="shared" si="5"/>
        <v>2.53009311832841</v>
      </c>
      <c r="U31" s="37">
        <f t="shared" si="6"/>
        <v>3.08635177653288</v>
      </c>
      <c r="V31" s="50">
        <f t="shared" si="7"/>
        <v>40.7566072503524</v>
      </c>
      <c r="W31" s="50">
        <f>(Q31-$Q$8)/($Q$3-$Q$8)*100</f>
        <v>29.7111268974257</v>
      </c>
      <c r="X31" s="50">
        <f>(R31-$R$8)/($R$3-$R$8)*100</f>
        <v>30.3625335879097</v>
      </c>
      <c r="Y31" s="50">
        <f t="shared" si="8"/>
        <v>15.6049693709075</v>
      </c>
      <c r="Z31" s="50">
        <f t="shared" si="9"/>
        <v>18.3057475392184</v>
      </c>
      <c r="AA31" s="50">
        <f>(U31-$U$8)/($U$3-$U$8)*100</f>
        <v>30.3625335879097</v>
      </c>
      <c r="AB31" s="50">
        <f t="shared" si="10"/>
        <v>25.9932631865458</v>
      </c>
    </row>
    <row r="32" s="25" customFormat="1" spans="1:28">
      <c r="A32" s="28" t="s">
        <v>197</v>
      </c>
      <c r="B32" s="29">
        <v>2008</v>
      </c>
      <c r="C32" s="30">
        <v>119161</v>
      </c>
      <c r="D32" s="30">
        <v>2243916</v>
      </c>
      <c r="E32" s="30">
        <v>74126</v>
      </c>
      <c r="F32" s="30">
        <v>1350451</v>
      </c>
      <c r="G32" s="31">
        <f t="shared" si="0"/>
        <v>193287</v>
      </c>
      <c r="H32" s="31">
        <f t="shared" si="1"/>
        <v>3594367</v>
      </c>
      <c r="I32" s="36">
        <v>2839</v>
      </c>
      <c r="J32" s="37">
        <v>2.51608281980579</v>
      </c>
      <c r="K32" s="41">
        <v>81950</v>
      </c>
      <c r="L32" s="36">
        <v>932.3</v>
      </c>
      <c r="M32" s="39">
        <v>8353</v>
      </c>
      <c r="N32" s="39">
        <v>82402</v>
      </c>
      <c r="O32" s="37">
        <v>8.195</v>
      </c>
      <c r="P32" s="40">
        <f t="shared" si="2"/>
        <v>18.5960100782774</v>
      </c>
      <c r="Q32" s="48">
        <v>2.72467667798469</v>
      </c>
      <c r="R32" s="40">
        <f t="shared" si="3"/>
        <v>2.88657978161324</v>
      </c>
      <c r="S32" s="40">
        <f t="shared" si="4"/>
        <v>0.328390278266995</v>
      </c>
      <c r="T32" s="49">
        <f t="shared" si="5"/>
        <v>1.01368898813136</v>
      </c>
      <c r="U32" s="37">
        <f t="shared" si="6"/>
        <v>2.88657978161324</v>
      </c>
      <c r="V32" s="50">
        <f t="shared" si="7"/>
        <v>35.9427254949605</v>
      </c>
      <c r="W32" s="50">
        <f>(Q32-$Q$8)/($Q$3-$Q$8)*100</f>
        <v>5.12517879690099</v>
      </c>
      <c r="X32" s="50">
        <f>(R32-$R$8)/($R$3-$R$8)*100</f>
        <v>22.5395520548011</v>
      </c>
      <c r="Y32" s="50">
        <f t="shared" si="8"/>
        <v>5.61075090091797</v>
      </c>
      <c r="Z32" s="50">
        <f t="shared" si="9"/>
        <v>7.30337868542751</v>
      </c>
      <c r="AA32" s="50">
        <f>(U32-$U$8)/($U$3-$U$8)*100</f>
        <v>22.5395520548011</v>
      </c>
      <c r="AB32" s="50">
        <f t="shared" si="10"/>
        <v>14.8276998982454</v>
      </c>
    </row>
    <row r="33" s="25" customFormat="1" spans="1:28">
      <c r="A33" s="28" t="s">
        <v>187</v>
      </c>
      <c r="B33" s="29">
        <v>2009</v>
      </c>
      <c r="C33" s="30">
        <v>248595</v>
      </c>
      <c r="D33" s="30">
        <v>4868785</v>
      </c>
      <c r="E33" s="30">
        <v>160745</v>
      </c>
      <c r="F33" s="30">
        <v>2974241</v>
      </c>
      <c r="G33" s="31">
        <f t="shared" si="0"/>
        <v>409340</v>
      </c>
      <c r="H33" s="31">
        <f t="shared" si="1"/>
        <v>7843026</v>
      </c>
      <c r="I33" s="36">
        <v>6131</v>
      </c>
      <c r="J33" s="31"/>
      <c r="K33" s="42">
        <v>174483</v>
      </c>
      <c r="L33" s="36">
        <v>1136.221</v>
      </c>
      <c r="M33" s="39">
        <v>17973.9</v>
      </c>
      <c r="N33" s="36">
        <v>140208</v>
      </c>
      <c r="O33" s="37">
        <v>17.4483</v>
      </c>
      <c r="P33" s="40">
        <f t="shared" si="2"/>
        <v>19.160174915718</v>
      </c>
      <c r="Q33" s="48">
        <v>3.06988184581341</v>
      </c>
      <c r="R33" s="40">
        <f t="shared" si="3"/>
        <v>2.8459142064916</v>
      </c>
      <c r="S33" s="40">
        <f t="shared" si="4"/>
        <v>0.185323927581145</v>
      </c>
      <c r="T33" s="49">
        <f t="shared" si="5"/>
        <v>1.28194539541253</v>
      </c>
      <c r="U33" s="37">
        <f t="shared" si="6"/>
        <v>2.8459142064916</v>
      </c>
      <c r="V33" s="50">
        <f t="shared" si="7"/>
        <v>30.2139860777924</v>
      </c>
      <c r="W33" s="50">
        <f>(Q33-$Q$8)/($Q$3-$Q$8)*100</f>
        <v>8.57950525732123</v>
      </c>
      <c r="X33" s="50">
        <f>(R33-$R$8)/($R$3-$R$8)*100</f>
        <v>20.9471064102661</v>
      </c>
      <c r="Y33" s="50">
        <f t="shared" si="8"/>
        <v>0.531430641800691</v>
      </c>
      <c r="Z33" s="50">
        <f t="shared" si="9"/>
        <v>9.24973050650616</v>
      </c>
      <c r="AA33" s="50">
        <f>(U33-$U$8)/($U$3-$U$8)*100</f>
        <v>20.947106410266</v>
      </c>
      <c r="AB33" s="50">
        <f t="shared" si="10"/>
        <v>13.9104340510555</v>
      </c>
    </row>
    <row r="34" s="25" customFormat="1" spans="1:28">
      <c r="A34" s="28" t="s">
        <v>176</v>
      </c>
      <c r="B34" s="29">
        <v>2009</v>
      </c>
      <c r="C34" s="30">
        <v>49257</v>
      </c>
      <c r="D34" s="30">
        <v>647101</v>
      </c>
      <c r="E34" s="30">
        <v>30423</v>
      </c>
      <c r="F34" s="30">
        <v>318874</v>
      </c>
      <c r="G34" s="31">
        <f t="shared" si="0"/>
        <v>79680</v>
      </c>
      <c r="H34" s="31">
        <f t="shared" si="1"/>
        <v>965975</v>
      </c>
      <c r="I34" s="36">
        <v>1860</v>
      </c>
      <c r="J34" s="31"/>
      <c r="K34" s="43">
        <v>90100</v>
      </c>
      <c r="L34" s="36">
        <v>1588.776</v>
      </c>
      <c r="M34" s="39">
        <v>9179</v>
      </c>
      <c r="N34" s="39">
        <v>16406</v>
      </c>
      <c r="O34" s="37">
        <v>9.01</v>
      </c>
      <c r="P34" s="40">
        <f t="shared" si="2"/>
        <v>12.1231802208835</v>
      </c>
      <c r="Q34" s="48">
        <v>12.9166981623691</v>
      </c>
      <c r="R34" s="40">
        <f t="shared" si="3"/>
        <v>4.84408602150538</v>
      </c>
      <c r="S34" s="40">
        <f t="shared" si="4"/>
        <v>0.85418064516129</v>
      </c>
      <c r="T34" s="49">
        <f t="shared" si="5"/>
        <v>5.59490430330367</v>
      </c>
      <c r="U34" s="37">
        <f t="shared" si="6"/>
        <v>4.84408602150538</v>
      </c>
      <c r="V34" s="50">
        <f t="shared" si="7"/>
        <v>101.670245332775</v>
      </c>
      <c r="W34" s="50">
        <f>(Q34-$Q$8)/($Q$3-$Q$8)*100</f>
        <v>107.112555521658</v>
      </c>
      <c r="X34" s="50">
        <f>(R34-$R$8)/($R$3-$R$8)*100</f>
        <v>99.1946166036688</v>
      </c>
      <c r="Y34" s="50">
        <f t="shared" si="8"/>
        <v>24.2780171715116</v>
      </c>
      <c r="Z34" s="50">
        <f t="shared" si="9"/>
        <v>40.5426845488397</v>
      </c>
      <c r="AA34" s="50">
        <f>(U34-$U$8)/($U$3-$U$8)*100</f>
        <v>99.1946166036689</v>
      </c>
      <c r="AB34" s="50">
        <f t="shared" si="10"/>
        <v>71.9205822194608</v>
      </c>
    </row>
    <row r="35" s="25" customFormat="1" spans="1:28">
      <c r="A35" s="28" t="s">
        <v>188</v>
      </c>
      <c r="B35" s="29">
        <v>2009</v>
      </c>
      <c r="C35" s="30">
        <v>156779</v>
      </c>
      <c r="D35" s="30">
        <v>2397594</v>
      </c>
      <c r="E35" s="30">
        <v>99446</v>
      </c>
      <c r="F35" s="30">
        <v>1415209</v>
      </c>
      <c r="G35" s="31">
        <f t="shared" si="0"/>
        <v>256225</v>
      </c>
      <c r="H35" s="31">
        <f t="shared" si="1"/>
        <v>3812803</v>
      </c>
      <c r="I35" s="36">
        <v>3666</v>
      </c>
      <c r="J35" s="31"/>
      <c r="K35" s="42">
        <v>104290</v>
      </c>
      <c r="L35" s="36">
        <v>1542.353</v>
      </c>
      <c r="M35" s="39">
        <v>11958.8</v>
      </c>
      <c r="N35" s="36">
        <v>123707</v>
      </c>
      <c r="O35" s="37">
        <v>10.429</v>
      </c>
      <c r="P35" s="40">
        <f t="shared" si="2"/>
        <v>14.8806829934628</v>
      </c>
      <c r="Q35" s="48">
        <v>3.7388109204182</v>
      </c>
      <c r="R35" s="40">
        <f t="shared" si="3"/>
        <v>2.84478996181124</v>
      </c>
      <c r="S35" s="40">
        <f t="shared" si="4"/>
        <v>0.420718221494817</v>
      </c>
      <c r="T35" s="49">
        <f t="shared" si="5"/>
        <v>0.966703581850663</v>
      </c>
      <c r="U35" s="37">
        <f t="shared" si="6"/>
        <v>2.84478996181124</v>
      </c>
      <c r="V35" s="50">
        <f t="shared" si="7"/>
        <v>73.6695374228493</v>
      </c>
      <c r="W35" s="50">
        <f>(Q35-$Q$8)/($Q$3-$Q$8)*100</f>
        <v>15.2732040135874</v>
      </c>
      <c r="X35" s="50">
        <f>(R35-$R$8)/($R$3-$R$8)*100</f>
        <v>20.9030814938772</v>
      </c>
      <c r="Y35" s="50">
        <f t="shared" si="8"/>
        <v>8.88869285073026</v>
      </c>
      <c r="Z35" s="50">
        <f t="shared" si="9"/>
        <v>6.96247301236117</v>
      </c>
      <c r="AA35" s="50">
        <f>(U35-$U$8)/($U$3-$U$8)*100</f>
        <v>20.9030814938772</v>
      </c>
      <c r="AB35" s="50">
        <f t="shared" si="10"/>
        <v>21.9892274202527</v>
      </c>
    </row>
    <row r="36" s="25" customFormat="1" spans="1:28">
      <c r="A36" s="28" t="s">
        <v>203</v>
      </c>
      <c r="B36" s="29">
        <v>2009</v>
      </c>
      <c r="C36" s="30">
        <v>139966</v>
      </c>
      <c r="D36" s="30">
        <v>2525962</v>
      </c>
      <c r="E36" s="30">
        <v>80433</v>
      </c>
      <c r="F36" s="30">
        <v>1410974</v>
      </c>
      <c r="G36" s="31">
        <f t="shared" si="0"/>
        <v>220399</v>
      </c>
      <c r="H36" s="31">
        <f t="shared" si="1"/>
        <v>3936936</v>
      </c>
      <c r="I36" s="36">
        <v>2554.91</v>
      </c>
      <c r="J36" s="31"/>
      <c r="K36" s="44">
        <v>81520</v>
      </c>
      <c r="L36" s="36">
        <v>950.984</v>
      </c>
      <c r="M36" s="39">
        <v>6017.5</v>
      </c>
      <c r="N36" s="36">
        <v>384073</v>
      </c>
      <c r="O36" s="37">
        <v>8.152</v>
      </c>
      <c r="P36" s="40">
        <f t="shared" si="2"/>
        <v>17.8627670724459</v>
      </c>
      <c r="Q36" s="48">
        <v>3.37695590895678</v>
      </c>
      <c r="R36" s="40">
        <f t="shared" si="3"/>
        <v>3.19071904685488</v>
      </c>
      <c r="S36" s="40">
        <f t="shared" si="4"/>
        <v>0.372218199466909</v>
      </c>
      <c r="T36" s="49">
        <f t="shared" si="5"/>
        <v>0.156675944416817</v>
      </c>
      <c r="U36" s="37">
        <f t="shared" si="6"/>
        <v>3.19071904685488</v>
      </c>
      <c r="V36" s="50">
        <f t="shared" si="7"/>
        <v>43.3883474676555</v>
      </c>
      <c r="W36" s="50">
        <f>(Q36-$Q$8)/($Q$3-$Q$8)*100</f>
        <v>11.6522694001547</v>
      </c>
      <c r="X36" s="50">
        <f>(R36-$R$8)/($R$3-$R$8)*100</f>
        <v>34.4495089856293</v>
      </c>
      <c r="Y36" s="50">
        <f t="shared" si="8"/>
        <v>7.16678449650847</v>
      </c>
      <c r="Z36" s="50">
        <f t="shared" si="9"/>
        <v>1.08526477259346</v>
      </c>
      <c r="AA36" s="50">
        <f>(U36-$U$8)/($U$3-$U$8)*100</f>
        <v>34.4495089856293</v>
      </c>
      <c r="AB36" s="50">
        <f t="shared" si="10"/>
        <v>18.2690668828332</v>
      </c>
    </row>
    <row r="37" s="25" customFormat="1" spans="1:28">
      <c r="A37" s="28" t="s">
        <v>194</v>
      </c>
      <c r="B37" s="29">
        <v>2009</v>
      </c>
      <c r="C37" s="30">
        <v>418311</v>
      </c>
      <c r="D37" s="30">
        <v>8876522</v>
      </c>
      <c r="E37" s="30">
        <v>256571</v>
      </c>
      <c r="F37" s="30">
        <v>5036732</v>
      </c>
      <c r="G37" s="31">
        <f t="shared" si="0"/>
        <v>674882</v>
      </c>
      <c r="H37" s="31">
        <f t="shared" si="1"/>
        <v>13913254</v>
      </c>
      <c r="I37" s="36">
        <v>10130.1854628636</v>
      </c>
      <c r="J37" s="31"/>
      <c r="K37" s="44">
        <v>271982</v>
      </c>
      <c r="L37" s="36">
        <v>4367.37</v>
      </c>
      <c r="M37" s="39">
        <v>54809.8</v>
      </c>
      <c r="N37" s="36">
        <v>179839</v>
      </c>
      <c r="O37" s="37">
        <v>27.1982</v>
      </c>
      <c r="P37" s="40">
        <f t="shared" si="2"/>
        <v>20.6158321010191</v>
      </c>
      <c r="Q37" s="48">
        <v>5.03616939626271</v>
      </c>
      <c r="R37" s="40">
        <f t="shared" si="3"/>
        <v>2.68486693552711</v>
      </c>
      <c r="S37" s="40">
        <f t="shared" si="4"/>
        <v>0.431124387209927</v>
      </c>
      <c r="T37" s="49">
        <f t="shared" si="5"/>
        <v>3.04771490054994</v>
      </c>
      <c r="U37" s="37">
        <f t="shared" si="6"/>
        <v>2.68486693552711</v>
      </c>
      <c r="V37" s="50">
        <f t="shared" si="7"/>
        <v>15.4327020595436</v>
      </c>
      <c r="W37" s="50">
        <f>(Q37-$Q$8)/($Q$3-$Q$8)*100</f>
        <v>28.255337913691</v>
      </c>
      <c r="X37" s="50">
        <f>(R37-$R$8)/($R$3-$R$8)*100</f>
        <v>14.6405676623323</v>
      </c>
      <c r="Y37" s="50">
        <f t="shared" si="8"/>
        <v>9.25814554231777</v>
      </c>
      <c r="Z37" s="50">
        <f t="shared" si="9"/>
        <v>22.0613860668038</v>
      </c>
      <c r="AA37" s="50">
        <f>(U37-$U$8)/($U$3-$U$8)*100</f>
        <v>14.6405676623323</v>
      </c>
      <c r="AB37" s="50">
        <f t="shared" si="10"/>
        <v>18.2204855629571</v>
      </c>
    </row>
    <row r="38" s="25" customFormat="1" spans="1:28">
      <c r="A38" s="28" t="s">
        <v>195</v>
      </c>
      <c r="B38" s="29">
        <v>2009</v>
      </c>
      <c r="C38" s="30">
        <v>220832</v>
      </c>
      <c r="D38" s="30">
        <v>4367767</v>
      </c>
      <c r="E38" s="30">
        <v>118241</v>
      </c>
      <c r="F38" s="30">
        <v>2065476</v>
      </c>
      <c r="G38" s="31">
        <f t="shared" si="0"/>
        <v>339073</v>
      </c>
      <c r="H38" s="31">
        <f t="shared" si="1"/>
        <v>6433243</v>
      </c>
      <c r="I38" s="36">
        <v>4856</v>
      </c>
      <c r="J38" s="31"/>
      <c r="K38" s="44">
        <v>131569</v>
      </c>
      <c r="L38" s="36">
        <v>1759.708</v>
      </c>
      <c r="M38" s="39">
        <v>11006.6</v>
      </c>
      <c r="N38" s="36">
        <v>239096</v>
      </c>
      <c r="O38" s="37">
        <v>13.1569</v>
      </c>
      <c r="P38" s="40">
        <f t="shared" si="2"/>
        <v>18.9730323558644</v>
      </c>
      <c r="Q38" s="48">
        <v>3.32286438558525</v>
      </c>
      <c r="R38" s="40">
        <f t="shared" si="3"/>
        <v>2.70941103789127</v>
      </c>
      <c r="S38" s="40">
        <f t="shared" si="4"/>
        <v>0.362378088962109</v>
      </c>
      <c r="T38" s="49">
        <f t="shared" si="5"/>
        <v>0.460342289289658</v>
      </c>
      <c r="U38" s="37">
        <f t="shared" si="6"/>
        <v>2.70941103789127</v>
      </c>
      <c r="V38" s="50">
        <f t="shared" si="7"/>
        <v>32.1143011774125</v>
      </c>
      <c r="W38" s="50">
        <f>(Q38-$Q$8)/($Q$3-$Q$8)*100</f>
        <v>11.1109977220916</v>
      </c>
      <c r="X38" s="50">
        <f>(R38-$R$8)/($R$3-$R$8)*100</f>
        <v>15.6017036795141</v>
      </c>
      <c r="Y38" s="50">
        <f t="shared" si="8"/>
        <v>6.81742860394969</v>
      </c>
      <c r="Z38" s="50">
        <f t="shared" si="9"/>
        <v>3.28853570033703</v>
      </c>
      <c r="AA38" s="50">
        <f>(U38-$U$8)/($U$3-$U$8)*100</f>
        <v>15.6017036795141</v>
      </c>
      <c r="AB38" s="50">
        <f t="shared" si="10"/>
        <v>12.3933957554977</v>
      </c>
    </row>
    <row r="39" s="25" customFormat="1" spans="1:28">
      <c r="A39" s="28" t="s">
        <v>199</v>
      </c>
      <c r="B39" s="29">
        <v>2009</v>
      </c>
      <c r="C39" s="30">
        <v>199189</v>
      </c>
      <c r="D39" s="30">
        <v>4568716</v>
      </c>
      <c r="E39" s="30">
        <v>107889</v>
      </c>
      <c r="F39" s="30">
        <v>2112917</v>
      </c>
      <c r="G39" s="31">
        <f t="shared" si="0"/>
        <v>307078</v>
      </c>
      <c r="H39" s="31">
        <f t="shared" si="1"/>
        <v>6681633</v>
      </c>
      <c r="I39" s="36">
        <v>3537</v>
      </c>
      <c r="J39" s="31"/>
      <c r="K39" s="44">
        <v>97527</v>
      </c>
      <c r="L39" s="36">
        <v>800.34</v>
      </c>
      <c r="M39" s="39">
        <v>3356.1</v>
      </c>
      <c r="N39" s="36">
        <v>72087</v>
      </c>
      <c r="O39" s="37">
        <v>9.7527</v>
      </c>
      <c r="P39" s="40">
        <f t="shared" si="2"/>
        <v>21.7587485915631</v>
      </c>
      <c r="Q39" s="48">
        <v>2.36514553859869</v>
      </c>
      <c r="R39" s="40">
        <f t="shared" si="3"/>
        <v>2.75733672603902</v>
      </c>
      <c r="S39" s="40">
        <f t="shared" si="4"/>
        <v>0.226276505513147</v>
      </c>
      <c r="T39" s="49">
        <f t="shared" si="5"/>
        <v>0.465562445378501</v>
      </c>
      <c r="U39" s="37">
        <f t="shared" si="6"/>
        <v>2.75733672603902</v>
      </c>
      <c r="V39" s="50">
        <f t="shared" si="7"/>
        <v>3.82710327814196</v>
      </c>
      <c r="W39" s="50">
        <f>(Q39-$Q$8)/($Q$3-$Q$8)*100</f>
        <v>1.52749821773217</v>
      </c>
      <c r="X39" s="50">
        <f>(R39-$R$8)/($R$3-$R$8)*100</f>
        <v>17.4784520870783</v>
      </c>
      <c r="Y39" s="50">
        <f t="shared" si="8"/>
        <v>1.98538020964738</v>
      </c>
      <c r="Z39" s="50">
        <f t="shared" si="9"/>
        <v>3.32641088256589</v>
      </c>
      <c r="AA39" s="50">
        <f>(U39-$U$8)/($U$3-$U$8)*100</f>
        <v>17.4784520870783</v>
      </c>
      <c r="AB39" s="50">
        <f t="shared" si="10"/>
        <v>6.46853354236756</v>
      </c>
    </row>
    <row r="40" s="25" customFormat="1" spans="1:28">
      <c r="A40" s="28" t="s">
        <v>196</v>
      </c>
      <c r="B40" s="29">
        <v>2009</v>
      </c>
      <c r="C40" s="30">
        <v>52368</v>
      </c>
      <c r="D40" s="30">
        <v>834016</v>
      </c>
      <c r="E40" s="30">
        <v>24760</v>
      </c>
      <c r="F40" s="30">
        <v>445840</v>
      </c>
      <c r="G40" s="31">
        <f t="shared" si="0"/>
        <v>77128</v>
      </c>
      <c r="H40" s="31">
        <f t="shared" si="1"/>
        <v>1279856</v>
      </c>
      <c r="I40" s="36">
        <v>864.07</v>
      </c>
      <c r="J40" s="31"/>
      <c r="K40" s="44">
        <v>23526</v>
      </c>
      <c r="L40" s="36">
        <v>340.745</v>
      </c>
      <c r="M40" s="39">
        <v>2815.7</v>
      </c>
      <c r="N40" s="36">
        <v>7611</v>
      </c>
      <c r="O40" s="37">
        <v>2.3526</v>
      </c>
      <c r="P40" s="40">
        <f t="shared" si="2"/>
        <v>16.5939217923452</v>
      </c>
      <c r="Q40" s="48">
        <v>4.30406428639644</v>
      </c>
      <c r="R40" s="40">
        <f t="shared" si="3"/>
        <v>2.72269607786406</v>
      </c>
      <c r="S40" s="40">
        <f t="shared" si="4"/>
        <v>0.394348837478445</v>
      </c>
      <c r="T40" s="49">
        <f t="shared" si="5"/>
        <v>3.69951386151623</v>
      </c>
      <c r="U40" s="37">
        <f t="shared" si="6"/>
        <v>2.72269607786406</v>
      </c>
      <c r="V40" s="50">
        <f t="shared" si="7"/>
        <v>56.2726739765117</v>
      </c>
      <c r="W40" s="50">
        <f>(Q40-$Q$8)/($Q$3-$Q$8)*100</f>
        <v>20.9294624966847</v>
      </c>
      <c r="X40" s="50">
        <f>(R40-$R$8)/($R$3-$R$8)*100</f>
        <v>16.1219398738594</v>
      </c>
      <c r="Y40" s="50">
        <f t="shared" si="8"/>
        <v>7.95249404638032</v>
      </c>
      <c r="Z40" s="50">
        <f t="shared" si="9"/>
        <v>26.7905558469843</v>
      </c>
      <c r="AA40" s="50">
        <f>(U40-$U$8)/($U$3-$U$8)*100</f>
        <v>16.1219398738594</v>
      </c>
      <c r="AB40" s="50">
        <f t="shared" si="10"/>
        <v>24.8408463004967</v>
      </c>
    </row>
    <row r="41" s="25" customFormat="1" spans="1:28">
      <c r="A41" s="28" t="s">
        <v>178</v>
      </c>
      <c r="B41" s="29">
        <v>2009</v>
      </c>
      <c r="C41" s="30">
        <v>321238</v>
      </c>
      <c r="D41" s="30">
        <v>4886544</v>
      </c>
      <c r="E41" s="30">
        <v>186179</v>
      </c>
      <c r="F41" s="30">
        <v>2418637</v>
      </c>
      <c r="G41" s="31">
        <f t="shared" si="0"/>
        <v>507417</v>
      </c>
      <c r="H41" s="31">
        <f t="shared" si="1"/>
        <v>7305181</v>
      </c>
      <c r="I41" s="36">
        <v>7034.4</v>
      </c>
      <c r="J41" s="31"/>
      <c r="K41" s="44">
        <v>232638</v>
      </c>
      <c r="L41" s="36">
        <v>1549.205</v>
      </c>
      <c r="M41" s="39">
        <v>23399.2</v>
      </c>
      <c r="N41" s="36">
        <v>190379</v>
      </c>
      <c r="O41" s="37">
        <v>23.2638</v>
      </c>
      <c r="P41" s="40">
        <f t="shared" si="2"/>
        <v>14.3967998707178</v>
      </c>
      <c r="Q41" s="48">
        <v>3.71436793409189</v>
      </c>
      <c r="R41" s="40">
        <f t="shared" si="3"/>
        <v>3.30714773114978</v>
      </c>
      <c r="S41" s="40">
        <f t="shared" si="4"/>
        <v>0.22023271352212</v>
      </c>
      <c r="T41" s="49">
        <f t="shared" si="5"/>
        <v>1.22908514069304</v>
      </c>
      <c r="U41" s="37">
        <f t="shared" si="6"/>
        <v>3.30714773114978</v>
      </c>
      <c r="V41" s="50">
        <f t="shared" si="7"/>
        <v>78.5830664743006</v>
      </c>
      <c r="W41" s="50">
        <f>(Q41-$Q$8)/($Q$3-$Q$8)*100</f>
        <v>15.0286130795358</v>
      </c>
      <c r="X41" s="50">
        <f>(R41-$R$8)/($R$3-$R$8)*100</f>
        <v>39.0088039334999</v>
      </c>
      <c r="Y41" s="50">
        <f t="shared" si="8"/>
        <v>1.77080595822664</v>
      </c>
      <c r="Z41" s="50">
        <f t="shared" si="9"/>
        <v>8.86619948825867</v>
      </c>
      <c r="AA41" s="50">
        <f>(U41-$U$8)/($U$3-$U$8)*100</f>
        <v>39.0088039334998</v>
      </c>
      <c r="AB41" s="50">
        <f t="shared" si="10"/>
        <v>26.719433656662</v>
      </c>
    </row>
    <row r="42" s="25" customFormat="1" spans="1:28">
      <c r="A42" s="28" t="s">
        <v>191</v>
      </c>
      <c r="B42" s="29">
        <v>2009</v>
      </c>
      <c r="C42" s="30">
        <v>489139</v>
      </c>
      <c r="D42" s="30">
        <v>10520259</v>
      </c>
      <c r="E42" s="30">
        <v>278050</v>
      </c>
      <c r="F42" s="30">
        <v>4742528</v>
      </c>
      <c r="G42" s="31">
        <f t="shared" si="0"/>
        <v>767189</v>
      </c>
      <c r="H42" s="31">
        <f t="shared" si="1"/>
        <v>15262787</v>
      </c>
      <c r="I42" s="36">
        <v>9487.05</v>
      </c>
      <c r="J42" s="31"/>
      <c r="K42" s="44">
        <v>302378</v>
      </c>
      <c r="L42" s="36">
        <v>1724.455</v>
      </c>
      <c r="M42" s="39">
        <v>20534.5</v>
      </c>
      <c r="N42" s="36">
        <v>164132</v>
      </c>
      <c r="O42" s="37">
        <v>30.2378</v>
      </c>
      <c r="P42" s="40">
        <f t="shared" si="2"/>
        <v>19.894428882583</v>
      </c>
      <c r="Q42" s="48">
        <v>3.37500083462791</v>
      </c>
      <c r="R42" s="40">
        <f t="shared" si="3"/>
        <v>3.18727106951054</v>
      </c>
      <c r="S42" s="40">
        <f t="shared" si="4"/>
        <v>0.181769359284498</v>
      </c>
      <c r="T42" s="49">
        <f t="shared" si="5"/>
        <v>1.25109667828333</v>
      </c>
      <c r="U42" s="37">
        <f t="shared" si="6"/>
        <v>3.18727106951054</v>
      </c>
      <c r="V42" s="50">
        <f t="shared" si="7"/>
        <v>22.7580984310641</v>
      </c>
      <c r="W42" s="50">
        <f>(Q42-$Q$8)/($Q$3-$Q$8)*100</f>
        <v>11.6327057736054</v>
      </c>
      <c r="X42" s="50">
        <f>(R42-$R$8)/($R$3-$R$8)*100</f>
        <v>34.3144877425258</v>
      </c>
      <c r="Y42" s="50">
        <f t="shared" si="8"/>
        <v>0.405231918795457</v>
      </c>
      <c r="Z42" s="50">
        <f t="shared" si="9"/>
        <v>9.0259056317496</v>
      </c>
      <c r="AA42" s="50">
        <f>(U42-$U$8)/($U$3-$U$8)*100</f>
        <v>34.3144877425258</v>
      </c>
      <c r="AB42" s="50">
        <f t="shared" si="10"/>
        <v>16.5057990436761</v>
      </c>
    </row>
    <row r="43" s="25" customFormat="1" spans="1:28">
      <c r="A43" s="28" t="s">
        <v>183</v>
      </c>
      <c r="B43" s="29">
        <v>2009</v>
      </c>
      <c r="C43" s="30">
        <v>155025</v>
      </c>
      <c r="D43" s="30">
        <v>1903733</v>
      </c>
      <c r="E43" s="30">
        <v>102719</v>
      </c>
      <c r="F43" s="30">
        <v>1338839</v>
      </c>
      <c r="G43" s="31">
        <f t="shared" si="0"/>
        <v>257744</v>
      </c>
      <c r="H43" s="31">
        <f t="shared" si="1"/>
        <v>3242572</v>
      </c>
      <c r="I43" s="36">
        <v>3826.01</v>
      </c>
      <c r="J43" s="31"/>
      <c r="K43" s="44">
        <v>146572</v>
      </c>
      <c r="L43" s="36">
        <v>1571.615</v>
      </c>
      <c r="M43" s="39">
        <v>12720.1</v>
      </c>
      <c r="N43" s="36">
        <v>391381</v>
      </c>
      <c r="O43" s="37">
        <v>14.6572</v>
      </c>
      <c r="P43" s="40">
        <f t="shared" si="2"/>
        <v>12.5805915947607</v>
      </c>
      <c r="Q43" s="48">
        <v>4.5598493919867</v>
      </c>
      <c r="R43" s="40">
        <f t="shared" si="3"/>
        <v>3.83093614496564</v>
      </c>
      <c r="S43" s="40">
        <f t="shared" si="4"/>
        <v>0.41077127346766</v>
      </c>
      <c r="T43" s="49">
        <f t="shared" si="5"/>
        <v>0.325005557244731</v>
      </c>
      <c r="U43" s="37">
        <f t="shared" si="6"/>
        <v>3.83093614496564</v>
      </c>
      <c r="V43" s="50">
        <f t="shared" si="7"/>
        <v>97.0255202568932</v>
      </c>
      <c r="W43" s="50">
        <f>(Q43-$Q$8)/($Q$3-$Q$8)*100</f>
        <v>23.4889990875744</v>
      </c>
      <c r="X43" s="50">
        <f>(R43-$R$8)/($R$3-$R$8)*100</f>
        <v>59.5201228007218</v>
      </c>
      <c r="Y43" s="50">
        <f t="shared" si="8"/>
        <v>8.53554387902223</v>
      </c>
      <c r="Z43" s="50">
        <f t="shared" si="9"/>
        <v>2.30659123330934</v>
      </c>
      <c r="AA43" s="50">
        <f>(U43-$U$8)/($U$3-$U$8)*100</f>
        <v>59.5201228007218</v>
      </c>
      <c r="AB43" s="50">
        <f t="shared" si="10"/>
        <v>34.9295175536967</v>
      </c>
    </row>
    <row r="44" s="25" customFormat="1" spans="1:28">
      <c r="A44" s="28" t="s">
        <v>192</v>
      </c>
      <c r="B44" s="29">
        <v>2009</v>
      </c>
      <c r="C44" s="30">
        <v>198188</v>
      </c>
      <c r="D44" s="30">
        <v>3592629</v>
      </c>
      <c r="E44" s="30">
        <v>160662</v>
      </c>
      <c r="F44" s="30">
        <v>2363351</v>
      </c>
      <c r="G44" s="31">
        <f t="shared" si="0"/>
        <v>358850</v>
      </c>
      <c r="H44" s="31">
        <f t="shared" si="1"/>
        <v>5955980</v>
      </c>
      <c r="I44" s="36">
        <v>5720</v>
      </c>
      <c r="J44" s="31"/>
      <c r="K44" s="44">
        <v>187156</v>
      </c>
      <c r="L44" s="36">
        <v>2181.252</v>
      </c>
      <c r="M44" s="39">
        <v>23298.1</v>
      </c>
      <c r="N44" s="36">
        <v>151767</v>
      </c>
      <c r="O44" s="37">
        <v>18.7156</v>
      </c>
      <c r="P44" s="40">
        <f t="shared" si="2"/>
        <v>16.5974083879058</v>
      </c>
      <c r="Q44" s="48">
        <v>4.02132519406759</v>
      </c>
      <c r="R44" s="40">
        <f t="shared" si="3"/>
        <v>3.27195804195804</v>
      </c>
      <c r="S44" s="40">
        <f t="shared" si="4"/>
        <v>0.381337762237762</v>
      </c>
      <c r="T44" s="49">
        <f t="shared" si="5"/>
        <v>1.53512291868456</v>
      </c>
      <c r="U44" s="37">
        <f t="shared" si="6"/>
        <v>3.27195804195804</v>
      </c>
      <c r="V44" s="50">
        <f t="shared" si="7"/>
        <v>56.2372697894829</v>
      </c>
      <c r="W44" s="50">
        <f>(Q44-$Q$8)/($Q$3-$Q$8)*100</f>
        <v>18.1002084210003</v>
      </c>
      <c r="X44" s="50">
        <f>(R44-$R$8)/($R$3-$R$8)*100</f>
        <v>37.6307915208315</v>
      </c>
      <c r="Y44" s="50">
        <f t="shared" si="8"/>
        <v>7.49055860351705</v>
      </c>
      <c r="Z44" s="50">
        <f t="shared" si="9"/>
        <v>11.086676503327</v>
      </c>
      <c r="AA44" s="50">
        <f>(U44-$U$8)/($U$3-$U$8)*100</f>
        <v>37.6307915208315</v>
      </c>
      <c r="AB44" s="50">
        <f t="shared" si="10"/>
        <v>25.007906353306</v>
      </c>
    </row>
    <row r="45" s="25" customFormat="1" spans="1:28">
      <c r="A45" s="28" t="s">
        <v>193</v>
      </c>
      <c r="B45" s="29">
        <v>2009</v>
      </c>
      <c r="C45" s="30">
        <v>250365</v>
      </c>
      <c r="D45" s="30">
        <v>4691470</v>
      </c>
      <c r="E45" s="30">
        <v>174179</v>
      </c>
      <c r="F45" s="30">
        <v>2143515</v>
      </c>
      <c r="G45" s="31">
        <f t="shared" si="0"/>
        <v>424544</v>
      </c>
      <c r="H45" s="31">
        <f t="shared" si="1"/>
        <v>6834985</v>
      </c>
      <c r="I45" s="36">
        <v>6406</v>
      </c>
      <c r="J45" s="31"/>
      <c r="K45" s="44">
        <v>212043</v>
      </c>
      <c r="L45" s="36">
        <v>1839.404</v>
      </c>
      <c r="M45" s="39">
        <v>14967</v>
      </c>
      <c r="N45" s="36">
        <v>196371</v>
      </c>
      <c r="O45" s="37">
        <v>21.2043</v>
      </c>
      <c r="P45" s="40">
        <f t="shared" si="2"/>
        <v>16.0995915617698</v>
      </c>
      <c r="Q45" s="48">
        <v>3.61830992373517</v>
      </c>
      <c r="R45" s="40">
        <f t="shared" si="3"/>
        <v>3.31006868560724</v>
      </c>
      <c r="S45" s="40">
        <f t="shared" si="4"/>
        <v>0.287137683421792</v>
      </c>
      <c r="T45" s="49">
        <f t="shared" si="5"/>
        <v>0.762179751592649</v>
      </c>
      <c r="U45" s="37">
        <f t="shared" si="6"/>
        <v>3.31006868560724</v>
      </c>
      <c r="V45" s="50">
        <f t="shared" si="7"/>
        <v>61.2922868432799</v>
      </c>
      <c r="W45" s="50">
        <f>(Q45-$Q$8)/($Q$3-$Q$8)*100</f>
        <v>14.0673999870505</v>
      </c>
      <c r="X45" s="50">
        <f>(R45-$R$8)/($R$3-$R$8)*100</f>
        <v>39.123187197225</v>
      </c>
      <c r="Y45" s="50">
        <f t="shared" si="8"/>
        <v>4.14614975792452</v>
      </c>
      <c r="Z45" s="50">
        <f t="shared" si="9"/>
        <v>5.47853705157191</v>
      </c>
      <c r="AA45" s="50">
        <f>(U45-$U$8)/($U$3-$U$8)*100</f>
        <v>39.123187197225</v>
      </c>
      <c r="AB45" s="50">
        <f t="shared" si="10"/>
        <v>23.3502334030161</v>
      </c>
    </row>
    <row r="46" s="25" customFormat="1" spans="1:28">
      <c r="A46" s="28" t="s">
        <v>182</v>
      </c>
      <c r="B46" s="29">
        <v>2009</v>
      </c>
      <c r="C46" s="30">
        <v>128301</v>
      </c>
      <c r="D46" s="30">
        <v>1461099</v>
      </c>
      <c r="E46" s="30">
        <v>67985</v>
      </c>
      <c r="F46" s="30">
        <v>869037</v>
      </c>
      <c r="G46" s="31">
        <f t="shared" si="0"/>
        <v>196286</v>
      </c>
      <c r="H46" s="31">
        <f t="shared" si="1"/>
        <v>2330136</v>
      </c>
      <c r="I46" s="36">
        <v>2739.55</v>
      </c>
      <c r="J46" s="31"/>
      <c r="K46" s="44">
        <v>108345</v>
      </c>
      <c r="L46" s="36">
        <v>1338.41</v>
      </c>
      <c r="M46" s="39">
        <v>11174.3</v>
      </c>
      <c r="N46" s="36">
        <v>147792</v>
      </c>
      <c r="O46" s="37">
        <v>10.8345</v>
      </c>
      <c r="P46" s="40">
        <f t="shared" si="2"/>
        <v>11.8711268251429</v>
      </c>
      <c r="Q46" s="48">
        <v>4.87422542878927</v>
      </c>
      <c r="R46" s="40">
        <f t="shared" si="3"/>
        <v>3.95484659889398</v>
      </c>
      <c r="S46" s="40">
        <f t="shared" si="4"/>
        <v>0.488551039404282</v>
      </c>
      <c r="T46" s="49">
        <f t="shared" si="5"/>
        <v>0.756082873227238</v>
      </c>
      <c r="U46" s="37">
        <f t="shared" si="6"/>
        <v>3.95484659889398</v>
      </c>
      <c r="V46" s="50">
        <f t="shared" si="7"/>
        <v>104.229689182486</v>
      </c>
      <c r="W46" s="50">
        <f>(Q46-$Q$8)/($Q$3-$Q$8)*100</f>
        <v>26.6348310844696</v>
      </c>
      <c r="X46" s="50">
        <f>(R46-$R$8)/($R$3-$R$8)*100</f>
        <v>64.3724004847405</v>
      </c>
      <c r="Y46" s="50">
        <f t="shared" si="8"/>
        <v>11.2969782692709</v>
      </c>
      <c r="Z46" s="50">
        <f t="shared" si="9"/>
        <v>5.43430075380857</v>
      </c>
      <c r="AA46" s="50">
        <f>(U46-$U$8)/($U$3-$U$8)*100</f>
        <v>64.3724004847405</v>
      </c>
      <c r="AB46" s="50">
        <f t="shared" si="10"/>
        <v>39.0476151277616</v>
      </c>
    </row>
    <row r="47" s="25" customFormat="1" spans="1:28">
      <c r="A47" s="28" t="s">
        <v>185</v>
      </c>
      <c r="B47" s="29">
        <v>2009</v>
      </c>
      <c r="C47" s="30">
        <v>254665</v>
      </c>
      <c r="D47" s="30">
        <v>3960228</v>
      </c>
      <c r="E47" s="30">
        <v>188255</v>
      </c>
      <c r="F47" s="30">
        <v>2562224</v>
      </c>
      <c r="G47" s="31">
        <f t="shared" si="0"/>
        <v>442920</v>
      </c>
      <c r="H47" s="31">
        <f t="shared" si="1"/>
        <v>6522452</v>
      </c>
      <c r="I47" s="36">
        <v>7810.269</v>
      </c>
      <c r="J47" s="31"/>
      <c r="K47" s="44">
        <v>250809</v>
      </c>
      <c r="L47" s="36">
        <v>4070.955</v>
      </c>
      <c r="M47" s="39">
        <v>50075.4</v>
      </c>
      <c r="N47" s="36">
        <v>105875</v>
      </c>
      <c r="O47" s="37">
        <v>25.0809</v>
      </c>
      <c r="P47" s="40">
        <f t="shared" si="2"/>
        <v>14.7260272735483</v>
      </c>
      <c r="Q47" s="48">
        <v>4.16459558521948</v>
      </c>
      <c r="R47" s="40">
        <f t="shared" si="3"/>
        <v>3.21127223659006</v>
      </c>
      <c r="S47" s="40">
        <f t="shared" si="4"/>
        <v>0.521231086919029</v>
      </c>
      <c r="T47" s="49">
        <f t="shared" si="5"/>
        <v>4.72967178276269</v>
      </c>
      <c r="U47" s="37">
        <f t="shared" si="6"/>
        <v>3.21127223659006</v>
      </c>
      <c r="V47" s="50">
        <f t="shared" si="7"/>
        <v>75.2399690768037</v>
      </c>
      <c r="W47" s="50">
        <f>(Q47-$Q$8)/($Q$3-$Q$8)*100</f>
        <v>19.5338564346253</v>
      </c>
      <c r="X47" s="50">
        <f>(R47-$R$8)/($R$3-$R$8)*100</f>
        <v>35.2543626579845</v>
      </c>
      <c r="Y47" s="50">
        <f t="shared" si="8"/>
        <v>12.4572261305941</v>
      </c>
      <c r="Z47" s="50">
        <f t="shared" si="9"/>
        <v>34.2649336869702</v>
      </c>
      <c r="AA47" s="50">
        <f>(U47-$U$8)/($U$3-$U$8)*100</f>
        <v>35.2543626579845</v>
      </c>
      <c r="AB47" s="50">
        <f t="shared" si="10"/>
        <v>35.1777285168906</v>
      </c>
    </row>
    <row r="48" s="25" customFormat="1" spans="1:28">
      <c r="A48" s="28" t="s">
        <v>189</v>
      </c>
      <c r="B48" s="29">
        <v>2009</v>
      </c>
      <c r="C48" s="30">
        <v>201461</v>
      </c>
      <c r="D48" s="30">
        <v>4227464</v>
      </c>
      <c r="E48" s="30">
        <v>117933</v>
      </c>
      <c r="F48" s="30">
        <v>1892398</v>
      </c>
      <c r="G48" s="31">
        <f t="shared" si="0"/>
        <v>319394</v>
      </c>
      <c r="H48" s="31">
        <f t="shared" si="1"/>
        <v>6119862</v>
      </c>
      <c r="I48" s="36">
        <v>4432.1581</v>
      </c>
      <c r="J48" s="31"/>
      <c r="K48" s="44">
        <v>115445</v>
      </c>
      <c r="L48" s="36">
        <v>1473.566</v>
      </c>
      <c r="M48" s="39">
        <v>9362</v>
      </c>
      <c r="N48" s="36">
        <v>168046</v>
      </c>
      <c r="O48" s="37">
        <v>11.5445</v>
      </c>
      <c r="P48" s="40">
        <f t="shared" si="2"/>
        <v>19.1608546184337</v>
      </c>
      <c r="Q48" s="48">
        <v>3.25339644112215</v>
      </c>
      <c r="R48" s="40">
        <f t="shared" si="3"/>
        <v>2.60471304035838</v>
      </c>
      <c r="S48" s="40">
        <f t="shared" si="4"/>
        <v>0.332471443200548</v>
      </c>
      <c r="T48" s="49">
        <f t="shared" si="5"/>
        <v>0.557109362912536</v>
      </c>
      <c r="U48" s="37">
        <f t="shared" si="6"/>
        <v>2.60471304035837</v>
      </c>
      <c r="V48" s="50">
        <f t="shared" si="7"/>
        <v>30.2070841238228</v>
      </c>
      <c r="W48" s="50">
        <f>(Q48-$Q$8)/($Q$3-$Q$8)*100</f>
        <v>10.4158605078395</v>
      </c>
      <c r="X48" s="50">
        <f>(R48-$R$8)/($R$3-$R$8)*100</f>
        <v>11.5017771528618</v>
      </c>
      <c r="Y48" s="50">
        <f t="shared" si="8"/>
        <v>5.75564551539872</v>
      </c>
      <c r="Z48" s="50">
        <f t="shared" si="9"/>
        <v>3.99063550058124</v>
      </c>
      <c r="AA48" s="50">
        <f>(U48-$U$8)/($U$3-$U$8)*100</f>
        <v>11.5017771528618</v>
      </c>
      <c r="AB48" s="50">
        <f t="shared" si="10"/>
        <v>11.029423460449</v>
      </c>
    </row>
    <row r="49" s="25" customFormat="1" spans="1:28">
      <c r="A49" s="28" t="s">
        <v>181</v>
      </c>
      <c r="B49" s="29">
        <v>2009</v>
      </c>
      <c r="C49" s="30">
        <v>149711</v>
      </c>
      <c r="D49" s="30">
        <v>2255977</v>
      </c>
      <c r="E49" s="30">
        <v>101548</v>
      </c>
      <c r="F49" s="30">
        <v>1359494</v>
      </c>
      <c r="G49" s="31">
        <f t="shared" si="0"/>
        <v>251259</v>
      </c>
      <c r="H49" s="31">
        <f t="shared" si="1"/>
        <v>3615471</v>
      </c>
      <c r="I49" s="36">
        <v>4341</v>
      </c>
      <c r="J49" s="31"/>
      <c r="K49" s="44">
        <v>191492</v>
      </c>
      <c r="L49" s="36">
        <v>2784.864</v>
      </c>
      <c r="M49" s="39">
        <v>21857.1</v>
      </c>
      <c r="N49" s="36">
        <v>148155</v>
      </c>
      <c r="O49" s="37">
        <v>19.1492</v>
      </c>
      <c r="P49" s="40">
        <f t="shared" si="2"/>
        <v>14.3894188864876</v>
      </c>
      <c r="Q49" s="48">
        <v>5.32016940425028</v>
      </c>
      <c r="R49" s="40">
        <f t="shared" si="3"/>
        <v>4.41124164938954</v>
      </c>
      <c r="S49" s="40">
        <f t="shared" si="4"/>
        <v>0.64152591568763</v>
      </c>
      <c r="T49" s="49">
        <f t="shared" si="5"/>
        <v>1.47528601802167</v>
      </c>
      <c r="U49" s="37">
        <f t="shared" si="6"/>
        <v>4.41124164938954</v>
      </c>
      <c r="V49" s="50">
        <f t="shared" si="7"/>
        <v>78.658015731132</v>
      </c>
      <c r="W49" s="50">
        <f>(Q49-$Q$8)/($Q$3-$Q$8)*100</f>
        <v>31.0972094549588</v>
      </c>
      <c r="X49" s="50">
        <f>(R49-$R$8)/($R$3-$R$8)*100</f>
        <v>82.2446255344287</v>
      </c>
      <c r="Y49" s="50">
        <f t="shared" si="8"/>
        <v>16.7280833790122</v>
      </c>
      <c r="Z49" s="50">
        <f t="shared" si="9"/>
        <v>10.652525976399</v>
      </c>
      <c r="AA49" s="50">
        <f>(U49-$U$8)/($U$3-$U$8)*100</f>
        <v>82.2446255344287</v>
      </c>
      <c r="AB49" s="50">
        <f t="shared" si="10"/>
        <v>42.7294104612924</v>
      </c>
    </row>
    <row r="50" s="25" customFormat="1" spans="1:28">
      <c r="A50" s="28" t="s">
        <v>180</v>
      </c>
      <c r="B50" s="29">
        <v>2009</v>
      </c>
      <c r="C50" s="30">
        <v>114848</v>
      </c>
      <c r="D50" s="30">
        <v>1493013</v>
      </c>
      <c r="E50" s="30">
        <v>64217</v>
      </c>
      <c r="F50" s="30">
        <v>832216</v>
      </c>
      <c r="G50" s="31">
        <f t="shared" si="0"/>
        <v>179065</v>
      </c>
      <c r="H50" s="31">
        <f t="shared" si="1"/>
        <v>2325229</v>
      </c>
      <c r="I50" s="36">
        <v>2458.22</v>
      </c>
      <c r="J50" s="31"/>
      <c r="K50" s="44">
        <v>87390</v>
      </c>
      <c r="L50" s="36">
        <v>870.403</v>
      </c>
      <c r="M50" s="39">
        <v>10789.2</v>
      </c>
      <c r="N50" s="36">
        <v>664450</v>
      </c>
      <c r="O50" s="37">
        <v>8.739</v>
      </c>
      <c r="P50" s="40">
        <f t="shared" si="2"/>
        <v>12.9853907798844</v>
      </c>
      <c r="Q50" s="48">
        <v>5.50315519857333</v>
      </c>
      <c r="R50" s="40">
        <f t="shared" si="3"/>
        <v>3.55501134967578</v>
      </c>
      <c r="S50" s="40">
        <f t="shared" si="4"/>
        <v>0.354078560909927</v>
      </c>
      <c r="T50" s="49">
        <f t="shared" si="5"/>
        <v>0.162377906539243</v>
      </c>
      <c r="U50" s="37">
        <f t="shared" si="6"/>
        <v>3.55501134967578</v>
      </c>
      <c r="V50" s="50">
        <f t="shared" si="7"/>
        <v>92.9150388976223</v>
      </c>
      <c r="W50" s="50">
        <f>(Q50-$Q$8)/($Q$3-$Q$8)*100</f>
        <v>32.9282732110053</v>
      </c>
      <c r="X50" s="50">
        <f>(R50-$R$8)/($R$3-$R$8)*100</f>
        <v>48.715031832152</v>
      </c>
      <c r="Y50" s="50">
        <f t="shared" si="8"/>
        <v>6.52276839367335</v>
      </c>
      <c r="Z50" s="50">
        <f t="shared" si="9"/>
        <v>1.12663572985478</v>
      </c>
      <c r="AA50" s="50">
        <f>(U50-$U$8)/($U$3-$U$8)*100</f>
        <v>48.715031832152</v>
      </c>
      <c r="AB50" s="50">
        <f t="shared" si="10"/>
        <v>32.3716607523396</v>
      </c>
    </row>
    <row r="51" s="25" customFormat="1" spans="1:28">
      <c r="A51" s="28" t="s">
        <v>205</v>
      </c>
      <c r="B51" s="29">
        <v>2009</v>
      </c>
      <c r="C51" s="30">
        <v>33406</v>
      </c>
      <c r="D51" s="30">
        <v>670621</v>
      </c>
      <c r="E51" s="30">
        <v>18255</v>
      </c>
      <c r="F51" s="30">
        <v>298922</v>
      </c>
      <c r="G51" s="31">
        <f t="shared" si="0"/>
        <v>51661</v>
      </c>
      <c r="H51" s="31">
        <f t="shared" si="1"/>
        <v>969543</v>
      </c>
      <c r="I51" s="36">
        <v>625.2</v>
      </c>
      <c r="J51" s="31"/>
      <c r="K51" s="44">
        <v>22142</v>
      </c>
      <c r="L51" s="36">
        <v>435.005</v>
      </c>
      <c r="M51" s="39">
        <v>3627.3</v>
      </c>
      <c r="N51" s="36">
        <v>61588</v>
      </c>
      <c r="O51" s="37">
        <v>2.2142</v>
      </c>
      <c r="P51" s="40">
        <f t="shared" si="2"/>
        <v>18.7674067478369</v>
      </c>
      <c r="Q51" s="48">
        <v>4.48345837589606</v>
      </c>
      <c r="R51" s="40">
        <f t="shared" si="3"/>
        <v>3.54158669225848</v>
      </c>
      <c r="S51" s="40">
        <f t="shared" si="4"/>
        <v>0.69578534868842</v>
      </c>
      <c r="T51" s="49">
        <f t="shared" si="5"/>
        <v>0.588962135480938</v>
      </c>
      <c r="U51" s="37">
        <f t="shared" si="6"/>
        <v>3.54158669225848</v>
      </c>
      <c r="V51" s="50">
        <f t="shared" si="7"/>
        <v>34.2023000169545</v>
      </c>
      <c r="W51" s="50">
        <f>(Q51-$Q$8)/($Q$3-$Q$8)*100</f>
        <v>22.7245855364099</v>
      </c>
      <c r="X51" s="50">
        <f>(R51-$R$8)/($R$3-$R$8)*100</f>
        <v>48.189328281431</v>
      </c>
      <c r="Y51" s="50">
        <f t="shared" si="8"/>
        <v>18.6544695345821</v>
      </c>
      <c r="Z51" s="50">
        <f t="shared" si="9"/>
        <v>4.22174536492058</v>
      </c>
      <c r="AA51" s="50">
        <f>(U51-$U$8)/($U$3-$U$8)*100</f>
        <v>48.189328281431</v>
      </c>
      <c r="AB51" s="50">
        <f t="shared" si="10"/>
        <v>24.6510589430259</v>
      </c>
    </row>
    <row r="52" s="25" customFormat="1" spans="1:28">
      <c r="A52" s="28" t="s">
        <v>204</v>
      </c>
      <c r="B52" s="29">
        <v>2009</v>
      </c>
      <c r="C52" s="30">
        <v>26794</v>
      </c>
      <c r="D52" s="30">
        <v>533255</v>
      </c>
      <c r="E52" s="30">
        <v>13790</v>
      </c>
      <c r="F52" s="30">
        <v>214883</v>
      </c>
      <c r="G52" s="31">
        <f t="shared" si="0"/>
        <v>40584</v>
      </c>
      <c r="H52" s="31">
        <f t="shared" si="1"/>
        <v>748138</v>
      </c>
      <c r="I52" s="36">
        <v>557.3</v>
      </c>
      <c r="J52" s="31"/>
      <c r="K52" s="44">
        <v>19223</v>
      </c>
      <c r="L52" s="36">
        <v>402.325</v>
      </c>
      <c r="M52" s="39">
        <v>1285.5</v>
      </c>
      <c r="N52" s="36">
        <v>17947</v>
      </c>
      <c r="O52" s="37">
        <v>1.9223</v>
      </c>
      <c r="P52" s="40">
        <f t="shared" si="2"/>
        <v>18.4343090873251</v>
      </c>
      <c r="Q52" s="48">
        <v>4.42786542412409</v>
      </c>
      <c r="R52" s="40">
        <f t="shared" si="3"/>
        <v>3.44930916920868</v>
      </c>
      <c r="S52" s="40">
        <f t="shared" si="4"/>
        <v>0.721918176924457</v>
      </c>
      <c r="T52" s="49">
        <f t="shared" si="5"/>
        <v>0.716275700674207</v>
      </c>
      <c r="U52" s="37">
        <f t="shared" si="6"/>
        <v>3.44930916920868</v>
      </c>
      <c r="V52" s="50">
        <f t="shared" si="7"/>
        <v>37.5846974492322</v>
      </c>
      <c r="W52" s="50">
        <f>(Q52-$Q$8)/($Q$3-$Q$8)*100</f>
        <v>22.1682896804508</v>
      </c>
      <c r="X52" s="50">
        <f>(R52-$R$8)/($R$3-$R$8)*100</f>
        <v>44.5757819531285</v>
      </c>
      <c r="Y52" s="50">
        <f t="shared" si="8"/>
        <v>19.5822698401816</v>
      </c>
      <c r="Z52" s="50">
        <f t="shared" si="9"/>
        <v>5.14547722271068</v>
      </c>
      <c r="AA52" s="50">
        <f>(U52-$U$8)/($U$3-$U$8)*100</f>
        <v>44.5757819531285</v>
      </c>
      <c r="AB52" s="50">
        <f t="shared" si="10"/>
        <v>24.587877200575</v>
      </c>
    </row>
    <row r="53" s="25" customFormat="1" spans="1:28">
      <c r="A53" s="28" t="s">
        <v>190</v>
      </c>
      <c r="B53" s="29">
        <v>2009</v>
      </c>
      <c r="C53" s="30">
        <v>389962</v>
      </c>
      <c r="D53" s="30">
        <v>6268120</v>
      </c>
      <c r="E53" s="30">
        <v>259943</v>
      </c>
      <c r="F53" s="30">
        <v>3418475</v>
      </c>
      <c r="G53" s="31">
        <f t="shared" si="0"/>
        <v>649905</v>
      </c>
      <c r="H53" s="31">
        <f t="shared" si="1"/>
        <v>9686595</v>
      </c>
      <c r="I53" s="36">
        <v>9470.3</v>
      </c>
      <c r="J53" s="31"/>
      <c r="K53" s="30">
        <v>347052</v>
      </c>
      <c r="L53" s="36">
        <v>3515.317</v>
      </c>
      <c r="M53" s="39">
        <v>55755.8</v>
      </c>
      <c r="N53" s="36">
        <v>158406</v>
      </c>
      <c r="O53" s="37">
        <v>34.7052</v>
      </c>
      <c r="P53" s="40">
        <f t="shared" si="2"/>
        <v>14.9046322154776</v>
      </c>
      <c r="Q53" s="48">
        <v>4.39148273040376</v>
      </c>
      <c r="R53" s="40">
        <f t="shared" si="3"/>
        <v>3.66463575599506</v>
      </c>
      <c r="S53" s="40">
        <f t="shared" si="4"/>
        <v>0.371193837576423</v>
      </c>
      <c r="T53" s="49">
        <f t="shared" si="5"/>
        <v>3.5198035427951</v>
      </c>
      <c r="U53" s="37">
        <f t="shared" si="6"/>
        <v>3.66463575599506</v>
      </c>
      <c r="V53" s="50">
        <f t="shared" si="7"/>
        <v>73.426348122379</v>
      </c>
      <c r="W53" s="50">
        <f>(Q53-$Q$8)/($Q$3-$Q$8)*100</f>
        <v>21.8042229939351</v>
      </c>
      <c r="X53" s="50">
        <f>(R53-$R$8)/($R$3-$R$8)*100</f>
        <v>53.0078743126943</v>
      </c>
      <c r="Y53" s="50">
        <f t="shared" si="8"/>
        <v>7.13041632133613</v>
      </c>
      <c r="Z53" s="50">
        <f t="shared" si="9"/>
        <v>25.4866559340071</v>
      </c>
      <c r="AA53" s="50">
        <f>(U53-$U$8)/($U$3-$U$8)*100</f>
        <v>53.0078743126943</v>
      </c>
      <c r="AB53" s="50">
        <f t="shared" si="10"/>
        <v>36.2521134740232</v>
      </c>
    </row>
    <row r="54" s="25" customFormat="1" spans="1:28">
      <c r="A54" s="28" t="s">
        <v>179</v>
      </c>
      <c r="B54" s="29">
        <v>2009</v>
      </c>
      <c r="C54" s="30">
        <v>193657</v>
      </c>
      <c r="D54" s="30">
        <v>3046931</v>
      </c>
      <c r="E54" s="30">
        <v>119901</v>
      </c>
      <c r="F54" s="30">
        <v>1726832</v>
      </c>
      <c r="G54" s="31">
        <f t="shared" si="0"/>
        <v>313558</v>
      </c>
      <c r="H54" s="31">
        <f t="shared" si="1"/>
        <v>4773763</v>
      </c>
      <c r="I54" s="36">
        <v>3427.36</v>
      </c>
      <c r="J54" s="31"/>
      <c r="K54" s="44">
        <v>144517</v>
      </c>
      <c r="L54" s="36">
        <v>1176.418</v>
      </c>
      <c r="M54" s="39">
        <v>9605</v>
      </c>
      <c r="N54" s="36">
        <v>157023</v>
      </c>
      <c r="O54" s="37">
        <v>14.4517</v>
      </c>
      <c r="P54" s="40">
        <f t="shared" si="2"/>
        <v>15.2244975411248</v>
      </c>
      <c r="Q54" s="48">
        <v>5.37987750823686</v>
      </c>
      <c r="R54" s="40">
        <f t="shared" si="3"/>
        <v>4.21656902105411</v>
      </c>
      <c r="S54" s="40">
        <f t="shared" si="4"/>
        <v>0.343243195929228</v>
      </c>
      <c r="T54" s="49">
        <f t="shared" si="5"/>
        <v>0.61169382829267</v>
      </c>
      <c r="U54" s="37">
        <f t="shared" si="6"/>
        <v>4.21656902105411</v>
      </c>
      <c r="V54" s="50">
        <f t="shared" si="7"/>
        <v>70.1783167357847</v>
      </c>
      <c r="W54" s="50">
        <f>(Q54-$Q$8)/($Q$3-$Q$8)*100</f>
        <v>31.6946839504875</v>
      </c>
      <c r="X54" s="50">
        <f>(R54-$R$8)/($R$3-$R$8)*100</f>
        <v>74.6213329048365</v>
      </c>
      <c r="Y54" s="50">
        <f t="shared" si="8"/>
        <v>6.13807773372745</v>
      </c>
      <c r="Z54" s="50">
        <f t="shared" si="9"/>
        <v>4.38667664148816</v>
      </c>
      <c r="AA54" s="50">
        <f>(U54-$U$8)/($U$3-$U$8)*100</f>
        <v>74.6213329048365</v>
      </c>
      <c r="AB54" s="50">
        <f t="shared" si="10"/>
        <v>36.1729979816555</v>
      </c>
    </row>
    <row r="55" s="25" customFormat="1" spans="1:28">
      <c r="A55" s="28" t="s">
        <v>202</v>
      </c>
      <c r="B55" s="29">
        <v>2009</v>
      </c>
      <c r="C55" s="30">
        <v>178320</v>
      </c>
      <c r="D55" s="30">
        <v>2714408</v>
      </c>
      <c r="E55" s="30">
        <v>117107</v>
      </c>
      <c r="F55" s="30">
        <v>1802742</v>
      </c>
      <c r="G55" s="31">
        <f t="shared" si="0"/>
        <v>295427</v>
      </c>
      <c r="H55" s="31">
        <f t="shared" si="1"/>
        <v>4517150</v>
      </c>
      <c r="I55" s="36">
        <v>3727</v>
      </c>
      <c r="J55" s="31"/>
      <c r="K55" s="44">
        <v>134431</v>
      </c>
      <c r="L55" s="36">
        <v>1058.758</v>
      </c>
      <c r="M55" s="39">
        <v>9995.2</v>
      </c>
      <c r="N55" s="36">
        <v>205517</v>
      </c>
      <c r="O55" s="37">
        <v>13.4431</v>
      </c>
      <c r="P55" s="40">
        <f t="shared" si="2"/>
        <v>15.2902409055367</v>
      </c>
      <c r="Q55" s="48">
        <v>4.46011483134568</v>
      </c>
      <c r="R55" s="40">
        <f t="shared" si="3"/>
        <v>3.60694928897236</v>
      </c>
      <c r="S55" s="40">
        <f t="shared" si="4"/>
        <v>0.284077810571505</v>
      </c>
      <c r="T55" s="49">
        <f t="shared" si="5"/>
        <v>0.486344195370699</v>
      </c>
      <c r="U55" s="37">
        <f t="shared" si="6"/>
        <v>3.60694928897236</v>
      </c>
      <c r="V55" s="50">
        <f t="shared" si="7"/>
        <v>69.5107341816634</v>
      </c>
      <c r="W55" s="50">
        <f>(Q55-$Q$8)/($Q$3-$Q$8)*100</f>
        <v>22.490996265057</v>
      </c>
      <c r="X55" s="50">
        <f>(R55-$R$8)/($R$3-$R$8)*100</f>
        <v>50.7488981913898</v>
      </c>
      <c r="Y55" s="50">
        <f t="shared" si="8"/>
        <v>4.03751433048629</v>
      </c>
      <c r="Z55" s="50">
        <f t="shared" si="9"/>
        <v>3.47719422210462</v>
      </c>
      <c r="AA55" s="50">
        <f>(U55-$U$8)/($U$3-$U$8)*100</f>
        <v>50.7488981913898</v>
      </c>
      <c r="AB55" s="50">
        <f t="shared" si="10"/>
        <v>28.1362695310598</v>
      </c>
    </row>
    <row r="56" s="25" customFormat="1" spans="1:28">
      <c r="A56" s="28" t="s">
        <v>184</v>
      </c>
      <c r="B56" s="29">
        <v>2009</v>
      </c>
      <c r="C56" s="30">
        <v>44278</v>
      </c>
      <c r="D56" s="30">
        <v>671245</v>
      </c>
      <c r="E56" s="30">
        <v>33617</v>
      </c>
      <c r="F56" s="30">
        <v>426081</v>
      </c>
      <c r="G56" s="31">
        <f t="shared" si="0"/>
        <v>77895</v>
      </c>
      <c r="H56" s="31">
        <f t="shared" si="1"/>
        <v>1097326</v>
      </c>
      <c r="I56" s="36">
        <v>2210.28412774259</v>
      </c>
      <c r="J56" s="31"/>
      <c r="K56" s="44">
        <v>99704</v>
      </c>
      <c r="L56" s="36">
        <v>6593.428</v>
      </c>
      <c r="M56" s="39">
        <v>8609</v>
      </c>
      <c r="N56" s="39">
        <v>6341</v>
      </c>
      <c r="O56" s="37">
        <v>9.9704</v>
      </c>
      <c r="P56" s="40">
        <f t="shared" si="2"/>
        <v>14.0872456511971</v>
      </c>
      <c r="Q56" s="48">
        <v>9.48284355371393</v>
      </c>
      <c r="R56" s="40">
        <f t="shared" si="3"/>
        <v>4.51091326895741</v>
      </c>
      <c r="S56" s="40">
        <f t="shared" si="4"/>
        <v>2.98306806678923</v>
      </c>
      <c r="T56" s="49">
        <f t="shared" si="5"/>
        <v>13.5767229143668</v>
      </c>
      <c r="U56" s="37">
        <f t="shared" si="6"/>
        <v>4.51091326895741</v>
      </c>
      <c r="V56" s="50">
        <f t="shared" si="7"/>
        <v>81.7263950574212</v>
      </c>
      <c r="W56" s="50">
        <f>(Q56-$Q$8)/($Q$3-$Q$8)*100</f>
        <v>72.7513815261433</v>
      </c>
      <c r="X56" s="50">
        <f>(R56-$R$8)/($R$3-$R$8)*100</f>
        <v>86.1477213590868</v>
      </c>
      <c r="Y56" s="50">
        <f t="shared" si="8"/>
        <v>99.8604372040104</v>
      </c>
      <c r="Z56" s="50">
        <f t="shared" si="9"/>
        <v>98.4552889358756</v>
      </c>
      <c r="AA56" s="50">
        <f>(U56-$U$8)/($U$3-$U$8)*100</f>
        <v>86.1477213590868</v>
      </c>
      <c r="AB56" s="50">
        <f t="shared" si="10"/>
        <v>89.2242490886706</v>
      </c>
    </row>
    <row r="57" s="25" customFormat="1" spans="1:28">
      <c r="A57" s="28" t="s">
        <v>198</v>
      </c>
      <c r="B57" s="29">
        <v>2009</v>
      </c>
      <c r="C57" s="30">
        <v>306528</v>
      </c>
      <c r="D57" s="30">
        <v>6170471</v>
      </c>
      <c r="E57" s="30">
        <v>202326</v>
      </c>
      <c r="F57" s="30">
        <v>3554513</v>
      </c>
      <c r="G57" s="31">
        <f t="shared" si="0"/>
        <v>508854</v>
      </c>
      <c r="H57" s="31">
        <f t="shared" si="1"/>
        <v>9724984</v>
      </c>
      <c r="I57" s="36">
        <v>8185</v>
      </c>
      <c r="J57" s="31"/>
      <c r="K57" s="44">
        <v>275085</v>
      </c>
      <c r="L57" s="36">
        <v>2480.362</v>
      </c>
      <c r="M57" s="39">
        <v>17292.6</v>
      </c>
      <c r="N57" s="36">
        <v>193159</v>
      </c>
      <c r="O57" s="37">
        <v>27.5085</v>
      </c>
      <c r="P57" s="40">
        <f t="shared" si="2"/>
        <v>19.1115408348957</v>
      </c>
      <c r="Q57" s="48">
        <v>3.37297210807802</v>
      </c>
      <c r="R57" s="40">
        <f t="shared" si="3"/>
        <v>3.36084300549786</v>
      </c>
      <c r="S57" s="40">
        <f t="shared" si="4"/>
        <v>0.303037507635919</v>
      </c>
      <c r="T57" s="49">
        <f t="shared" si="5"/>
        <v>0.895252098012518</v>
      </c>
      <c r="U57" s="37">
        <f t="shared" si="6"/>
        <v>3.36084300549786</v>
      </c>
      <c r="V57" s="50">
        <f t="shared" si="7"/>
        <v>30.7078346081058</v>
      </c>
      <c r="W57" s="50">
        <f>(Q57-$Q$8)/($Q$3-$Q$8)*100</f>
        <v>11.6124051395033</v>
      </c>
      <c r="X57" s="50">
        <f>(R57-$R$8)/($R$3-$R$8)*100</f>
        <v>41.1114867435165</v>
      </c>
      <c r="Y57" s="50">
        <f t="shared" si="8"/>
        <v>4.71064517463195</v>
      </c>
      <c r="Z57" s="50">
        <f t="shared" si="9"/>
        <v>6.44405212133143</v>
      </c>
      <c r="AA57" s="50">
        <f>(U57-$U$8)/($U$3-$U$8)*100</f>
        <v>41.1114867435165</v>
      </c>
      <c r="AB57" s="50">
        <f t="shared" si="10"/>
        <v>19.2657200606147</v>
      </c>
    </row>
    <row r="58" s="25" customFormat="1" spans="1:28">
      <c r="A58" s="28" t="s">
        <v>177</v>
      </c>
      <c r="B58" s="29">
        <v>2009</v>
      </c>
      <c r="C58" s="30">
        <v>37942</v>
      </c>
      <c r="D58" s="30">
        <v>507385</v>
      </c>
      <c r="E58" s="30">
        <v>26471</v>
      </c>
      <c r="F58" s="30">
        <v>287031</v>
      </c>
      <c r="G58" s="31">
        <f t="shared" si="0"/>
        <v>64413</v>
      </c>
      <c r="H58" s="31">
        <f t="shared" si="1"/>
        <v>794416</v>
      </c>
      <c r="I58" s="36">
        <v>1228.16</v>
      </c>
      <c r="J58" s="31"/>
      <c r="K58" s="44">
        <v>46353</v>
      </c>
      <c r="L58" s="36">
        <v>1158.719</v>
      </c>
      <c r="M58" s="39">
        <v>8357.2</v>
      </c>
      <c r="N58" s="39">
        <v>11760</v>
      </c>
      <c r="O58" s="37">
        <v>4.6353</v>
      </c>
      <c r="P58" s="40">
        <f t="shared" si="2"/>
        <v>12.3331625603527</v>
      </c>
      <c r="Q58" s="48">
        <v>6.89859471979752</v>
      </c>
      <c r="R58" s="40">
        <f t="shared" si="3"/>
        <v>3.7741825169359</v>
      </c>
      <c r="S58" s="40">
        <f t="shared" si="4"/>
        <v>0.943459321261073</v>
      </c>
      <c r="T58" s="49">
        <f t="shared" si="5"/>
        <v>7.10646258503401</v>
      </c>
      <c r="U58" s="37">
        <f t="shared" si="6"/>
        <v>3.7741825169359</v>
      </c>
      <c r="V58" s="50">
        <f t="shared" si="7"/>
        <v>99.5380066231035</v>
      </c>
      <c r="W58" s="50">
        <f>(Q58-$Q$8)/($Q$3-$Q$8)*100</f>
        <v>46.8918638849218</v>
      </c>
      <c r="X58" s="50">
        <f>(R58-$R$8)/($R$3-$R$8)*100</f>
        <v>57.297676235115</v>
      </c>
      <c r="Y58" s="50">
        <f t="shared" si="8"/>
        <v>27.4477002314825</v>
      </c>
      <c r="Z58" s="50">
        <f t="shared" si="9"/>
        <v>51.5098940337139</v>
      </c>
      <c r="AA58" s="50">
        <f>(U58-$U$8)/($U$3-$U$8)*100</f>
        <v>57.297676235115</v>
      </c>
      <c r="AB58" s="50">
        <f t="shared" si="10"/>
        <v>55.8590228798191</v>
      </c>
    </row>
    <row r="59" s="25" customFormat="1" spans="1:28">
      <c r="A59" s="28" t="s">
        <v>201</v>
      </c>
      <c r="B59" s="29">
        <v>2009</v>
      </c>
      <c r="C59" s="30">
        <v>18686</v>
      </c>
      <c r="D59" s="30">
        <v>305235</v>
      </c>
      <c r="E59" s="30">
        <v>8777</v>
      </c>
      <c r="F59" s="30">
        <v>143187</v>
      </c>
      <c r="G59" s="31">
        <f t="shared" si="0"/>
        <v>27463</v>
      </c>
      <c r="H59" s="31">
        <f t="shared" si="1"/>
        <v>448422</v>
      </c>
      <c r="I59" s="36">
        <v>295.84</v>
      </c>
      <c r="J59" s="31"/>
      <c r="K59" s="44">
        <v>8502</v>
      </c>
      <c r="L59" s="36">
        <v>50.013</v>
      </c>
      <c r="M59" s="39">
        <v>618.8</v>
      </c>
      <c r="N59" s="36">
        <v>870537</v>
      </c>
      <c r="O59" s="37">
        <v>0.8502</v>
      </c>
      <c r="P59" s="40">
        <f t="shared" si="2"/>
        <v>16.3282234278848</v>
      </c>
      <c r="Q59" s="48">
        <v>3.49004311229727</v>
      </c>
      <c r="R59" s="40">
        <f t="shared" si="3"/>
        <v>2.87385073012439</v>
      </c>
      <c r="S59" s="40">
        <f t="shared" si="4"/>
        <v>0.169054218496485</v>
      </c>
      <c r="T59" s="49">
        <f t="shared" si="5"/>
        <v>0.00710825616831909</v>
      </c>
      <c r="U59" s="37">
        <f t="shared" si="6"/>
        <v>2.87385073012439</v>
      </c>
      <c r="V59" s="50">
        <f t="shared" si="7"/>
        <v>58.9706739094155</v>
      </c>
      <c r="W59" s="50">
        <f>(Q59-$Q$8)/($Q$3-$Q$8)*100</f>
        <v>12.7838866389436</v>
      </c>
      <c r="X59" s="50">
        <f>(R59-$R$8)/($R$3-$R$8)*100</f>
        <v>22.0410881195967</v>
      </c>
      <c r="Y59" s="50">
        <f t="shared" si="8"/>
        <v>-0.0461968895335046</v>
      </c>
      <c r="Z59" s="50">
        <f t="shared" si="9"/>
        <v>6.66766842049224e-5</v>
      </c>
      <c r="AA59" s="50">
        <f>(U59-$U$8)/($U$3-$U$8)*100</f>
        <v>22.0410881195967</v>
      </c>
      <c r="AB59" s="50">
        <f t="shared" si="10"/>
        <v>16.2665465817283</v>
      </c>
    </row>
    <row r="60" s="25" customFormat="1" spans="1:28">
      <c r="A60" s="28" t="s">
        <v>206</v>
      </c>
      <c r="B60" s="29">
        <v>2009</v>
      </c>
      <c r="C60" s="30">
        <v>134263</v>
      </c>
      <c r="D60" s="30">
        <v>1973890</v>
      </c>
      <c r="E60" s="30">
        <v>81440</v>
      </c>
      <c r="F60" s="30">
        <v>1027697</v>
      </c>
      <c r="G60" s="31">
        <f t="shared" si="0"/>
        <v>215703</v>
      </c>
      <c r="H60" s="31">
        <f t="shared" si="1"/>
        <v>3001587</v>
      </c>
      <c r="I60" s="36">
        <v>2158.63</v>
      </c>
      <c r="J60" s="31"/>
      <c r="K60" s="44">
        <v>107243</v>
      </c>
      <c r="L60" s="36">
        <v>933.758</v>
      </c>
      <c r="M60" s="39">
        <v>7714.6</v>
      </c>
      <c r="N60" s="36">
        <v>228504</v>
      </c>
      <c r="O60" s="37">
        <v>10.7243</v>
      </c>
      <c r="P60" s="40">
        <f t="shared" si="2"/>
        <v>13.9153697445098</v>
      </c>
      <c r="Q60" s="48">
        <v>5.47021202988391</v>
      </c>
      <c r="R60" s="40">
        <f t="shared" si="3"/>
        <v>4.96810477015514</v>
      </c>
      <c r="S60" s="40">
        <f t="shared" si="4"/>
        <v>0.432569731727994</v>
      </c>
      <c r="T60" s="49">
        <f t="shared" si="5"/>
        <v>0.337613345937051</v>
      </c>
      <c r="U60" s="37">
        <f t="shared" si="6"/>
        <v>4.96810477015514</v>
      </c>
      <c r="V60" s="50">
        <f t="shared" si="7"/>
        <v>83.4716868873197</v>
      </c>
      <c r="W60" s="50">
        <f>(Q60-$Q$8)/($Q$3-$Q$8)*100</f>
        <v>32.5986244400738</v>
      </c>
      <c r="X60" s="50">
        <f>(R60-$R$8)/($R$3-$R$8)*100</f>
        <v>104.051135060306</v>
      </c>
      <c r="Y60" s="50">
        <f t="shared" si="8"/>
        <v>9.30945996850413</v>
      </c>
      <c r="Z60" s="50">
        <f t="shared" si="9"/>
        <v>2.39806786467774</v>
      </c>
      <c r="AA60" s="50">
        <f>(U60-$U$8)/($U$3-$U$8)*100</f>
        <v>104.051135060306</v>
      </c>
      <c r="AB60" s="50">
        <f t="shared" si="10"/>
        <v>45.5391698188644</v>
      </c>
    </row>
    <row r="61" s="25" customFormat="1" spans="1:28">
      <c r="A61" s="28" t="s">
        <v>200</v>
      </c>
      <c r="B61" s="29">
        <v>2009</v>
      </c>
      <c r="C61" s="30">
        <v>233811</v>
      </c>
      <c r="D61" s="30">
        <v>4441438</v>
      </c>
      <c r="E61" s="30">
        <v>115487</v>
      </c>
      <c r="F61" s="30">
        <v>2038185</v>
      </c>
      <c r="G61" s="31">
        <f t="shared" si="0"/>
        <v>349298</v>
      </c>
      <c r="H61" s="31">
        <f t="shared" si="1"/>
        <v>6479623</v>
      </c>
      <c r="I61" s="36">
        <v>4571</v>
      </c>
      <c r="J61" s="31"/>
      <c r="K61" s="44">
        <v>140187</v>
      </c>
      <c r="L61" s="36">
        <v>1507.909</v>
      </c>
      <c r="M61" s="39">
        <v>6594.7</v>
      </c>
      <c r="N61" s="36">
        <v>195107</v>
      </c>
      <c r="O61" s="37">
        <v>14.0187</v>
      </c>
      <c r="P61" s="40">
        <f t="shared" si="2"/>
        <v>18.5504154046115</v>
      </c>
      <c r="Q61" s="48">
        <v>3.02491607578893</v>
      </c>
      <c r="R61" s="40">
        <f t="shared" si="3"/>
        <v>3.06687814482608</v>
      </c>
      <c r="S61" s="40">
        <f t="shared" si="4"/>
        <v>0.329886020564428</v>
      </c>
      <c r="T61" s="49">
        <f t="shared" si="5"/>
        <v>0.338004274577539</v>
      </c>
      <c r="U61" s="37">
        <f t="shared" si="6"/>
        <v>3.06687814482608</v>
      </c>
      <c r="V61" s="50">
        <f t="shared" si="7"/>
        <v>36.4057107554872</v>
      </c>
      <c r="W61" s="50">
        <f>(Q61-$Q$8)/($Q$3-$Q$8)*100</f>
        <v>8.12955124827291</v>
      </c>
      <c r="X61" s="50">
        <f>(R61-$R$8)/($R$3-$R$8)*100</f>
        <v>29.5999549227361</v>
      </c>
      <c r="Y61" s="50">
        <f t="shared" si="8"/>
        <v>5.66385461200969</v>
      </c>
      <c r="Z61" s="50">
        <f t="shared" si="9"/>
        <v>2.40090427287033</v>
      </c>
      <c r="AA61" s="50">
        <f>(U61-$U$8)/($U$3-$U$8)*100</f>
        <v>29.5999549227361</v>
      </c>
      <c r="AB61" s="50">
        <f t="shared" si="10"/>
        <v>15.6501275049106</v>
      </c>
    </row>
    <row r="62" s="25" customFormat="1" spans="1:28">
      <c r="A62" s="28" t="s">
        <v>186</v>
      </c>
      <c r="B62" s="29">
        <v>2009</v>
      </c>
      <c r="C62" s="30">
        <v>170102</v>
      </c>
      <c r="D62" s="30">
        <v>3251416</v>
      </c>
      <c r="E62" s="30">
        <v>119638</v>
      </c>
      <c r="F62" s="30">
        <v>1767195</v>
      </c>
      <c r="G62" s="31">
        <f t="shared" si="0"/>
        <v>289740</v>
      </c>
      <c r="H62" s="31">
        <f t="shared" si="1"/>
        <v>5018611</v>
      </c>
      <c r="I62" s="36">
        <v>5275.5</v>
      </c>
      <c r="J62" s="31"/>
      <c r="K62" s="44">
        <v>170199</v>
      </c>
      <c r="L62" s="36">
        <v>3551.671</v>
      </c>
      <c r="M62" s="39">
        <v>28244.3</v>
      </c>
      <c r="N62" s="36">
        <v>105672</v>
      </c>
      <c r="O62" s="37">
        <v>17.0199</v>
      </c>
      <c r="P62" s="40">
        <f t="shared" si="2"/>
        <v>17.3210844205149</v>
      </c>
      <c r="Q62" s="48">
        <v>5.64554483619048</v>
      </c>
      <c r="R62" s="40">
        <f t="shared" si="3"/>
        <v>3.22621552459483</v>
      </c>
      <c r="S62" s="40">
        <f t="shared" si="4"/>
        <v>0.67323874514264</v>
      </c>
      <c r="T62" s="49">
        <f t="shared" si="5"/>
        <v>2.67282723900371</v>
      </c>
      <c r="U62" s="37">
        <f t="shared" si="6"/>
        <v>3.22621552459483</v>
      </c>
      <c r="V62" s="50">
        <f t="shared" si="7"/>
        <v>48.8887944182148</v>
      </c>
      <c r="W62" s="50">
        <f>(Q62-$Q$8)/($Q$3-$Q$8)*100</f>
        <v>34.3531078854231</v>
      </c>
      <c r="X62" s="50">
        <f>(R62-$R$8)/($R$3-$R$8)*100</f>
        <v>35.8395350999588</v>
      </c>
      <c r="Y62" s="50">
        <f t="shared" si="8"/>
        <v>17.8539918568099</v>
      </c>
      <c r="Z62" s="50">
        <f t="shared" si="9"/>
        <v>19.3413642408736</v>
      </c>
      <c r="AA62" s="50">
        <f>(U62-$U$8)/($U$3-$U$8)*100</f>
        <v>35.8395350999588</v>
      </c>
      <c r="AB62" s="50">
        <f t="shared" si="10"/>
        <v>29.926677171319</v>
      </c>
    </row>
    <row r="63" s="25" customFormat="1" spans="1:28">
      <c r="A63" s="28" t="s">
        <v>197</v>
      </c>
      <c r="B63" s="29">
        <v>2009</v>
      </c>
      <c r="C63" s="30">
        <v>117460</v>
      </c>
      <c r="D63" s="30">
        <v>2081367</v>
      </c>
      <c r="E63" s="30">
        <v>76451</v>
      </c>
      <c r="F63" s="30">
        <v>1328175</v>
      </c>
      <c r="G63" s="31">
        <f t="shared" si="0"/>
        <v>193911</v>
      </c>
      <c r="H63" s="31">
        <f t="shared" si="1"/>
        <v>3409542</v>
      </c>
      <c r="I63" s="36">
        <v>2859</v>
      </c>
      <c r="J63" s="31"/>
      <c r="K63" s="44">
        <v>92709</v>
      </c>
      <c r="L63" s="36">
        <v>987.986</v>
      </c>
      <c r="M63" s="39">
        <v>8952.7</v>
      </c>
      <c r="N63" s="39">
        <v>82402</v>
      </c>
      <c r="O63" s="37">
        <v>9.2709</v>
      </c>
      <c r="P63" s="40">
        <f t="shared" si="2"/>
        <v>17.5830252022835</v>
      </c>
      <c r="Q63" s="48">
        <v>3.0531148194398</v>
      </c>
      <c r="R63" s="40">
        <f t="shared" si="3"/>
        <v>3.24270724029381</v>
      </c>
      <c r="S63" s="40">
        <f t="shared" si="4"/>
        <v>0.345570479188528</v>
      </c>
      <c r="T63" s="49">
        <f t="shared" si="5"/>
        <v>1.08646634790418</v>
      </c>
      <c r="U63" s="37">
        <f t="shared" si="6"/>
        <v>3.24270724029381</v>
      </c>
      <c r="V63" s="50">
        <f t="shared" si="7"/>
        <v>46.2289503763757</v>
      </c>
      <c r="W63" s="50">
        <f>(Q63-$Q$8)/($Q$3-$Q$8)*100</f>
        <v>8.41172450470613</v>
      </c>
      <c r="X63" s="50">
        <f>(R63-$R$8)/($R$3-$R$8)*100</f>
        <v>36.4853432744946</v>
      </c>
      <c r="Y63" s="50">
        <f t="shared" si="8"/>
        <v>6.2207038505676</v>
      </c>
      <c r="Z63" s="50">
        <f t="shared" si="9"/>
        <v>7.83141955558893</v>
      </c>
      <c r="AA63" s="50">
        <f>(U63-$U$8)/($U$3-$U$8)*100</f>
        <v>36.4853432744946</v>
      </c>
      <c r="AB63" s="50">
        <f t="shared" si="10"/>
        <v>20.5999684950478</v>
      </c>
    </row>
    <row r="64" s="25" customFormat="1" spans="1:28">
      <c r="A64" s="28" t="s">
        <v>187</v>
      </c>
      <c r="B64" s="29">
        <v>2010</v>
      </c>
      <c r="C64" s="31">
        <v>245726</v>
      </c>
      <c r="D64" s="31">
        <v>4604351</v>
      </c>
      <c r="E64" s="31">
        <v>163173</v>
      </c>
      <c r="F64" s="31">
        <v>2789866</v>
      </c>
      <c r="G64" s="31">
        <f t="shared" si="0"/>
        <v>408899</v>
      </c>
      <c r="H64" s="31">
        <f t="shared" si="1"/>
        <v>7394217</v>
      </c>
      <c r="I64" s="36">
        <v>5956.7</v>
      </c>
      <c r="J64" s="30">
        <v>2.75</v>
      </c>
      <c r="K64" s="45">
        <v>188010</v>
      </c>
      <c r="L64" s="36">
        <v>1235.797</v>
      </c>
      <c r="M64" s="36">
        <v>19926.7</v>
      </c>
      <c r="N64" s="36">
        <v>140208</v>
      </c>
      <c r="O64" s="37">
        <v>22.3</v>
      </c>
      <c r="P64" s="40">
        <f t="shared" si="2"/>
        <v>18.0832357134647</v>
      </c>
      <c r="Q64" s="48">
        <v>3.09942620637757</v>
      </c>
      <c r="R64" s="40">
        <f t="shared" si="3"/>
        <v>3.15627780482482</v>
      </c>
      <c r="S64" s="40">
        <f t="shared" si="4"/>
        <v>0.207463360585559</v>
      </c>
      <c r="T64" s="49">
        <f t="shared" si="5"/>
        <v>1.42122418121648</v>
      </c>
      <c r="U64" s="37">
        <f t="shared" si="6"/>
        <v>3.74368358319204</v>
      </c>
      <c r="V64" s="50">
        <f t="shared" si="7"/>
        <v>41.1496269550768</v>
      </c>
      <c r="W64" s="50">
        <f>(Q64-$Q$8)/($Q$3-$Q$8)*100</f>
        <v>8.8751435500354</v>
      </c>
      <c r="X64" s="50">
        <f>(R64-$R$8)/($R$3-$R$8)*100</f>
        <v>33.100805427421</v>
      </c>
      <c r="Y64" s="50">
        <f t="shared" si="8"/>
        <v>1.31745244249385</v>
      </c>
      <c r="Z64" s="50">
        <f t="shared" si="9"/>
        <v>10.2602768011302</v>
      </c>
      <c r="AA64" s="50">
        <f>(U64-$U$8)/($U$3-$U$8)*100</f>
        <v>56.1033516975153</v>
      </c>
      <c r="AB64" s="50">
        <f t="shared" si="10"/>
        <v>22.5049997798493</v>
      </c>
    </row>
    <row r="65" s="25" customFormat="1" spans="1:28">
      <c r="A65" s="51" t="s">
        <v>176</v>
      </c>
      <c r="B65" s="52">
        <v>2010</v>
      </c>
      <c r="C65" s="31">
        <v>49480</v>
      </c>
      <c r="D65" s="31">
        <v>653255</v>
      </c>
      <c r="E65" s="31">
        <v>30255</v>
      </c>
      <c r="F65" s="31">
        <v>309912</v>
      </c>
      <c r="G65" s="31">
        <f t="shared" si="0"/>
        <v>79735</v>
      </c>
      <c r="H65" s="31">
        <f t="shared" si="1"/>
        <v>963167</v>
      </c>
      <c r="I65" s="36">
        <v>1961.9</v>
      </c>
      <c r="J65" s="53">
        <v>7.35</v>
      </c>
      <c r="K65" s="54">
        <v>92764</v>
      </c>
      <c r="L65" s="36">
        <v>1715.449</v>
      </c>
      <c r="M65" s="36">
        <v>9395</v>
      </c>
      <c r="N65" s="39">
        <v>16406</v>
      </c>
      <c r="O65" s="37">
        <v>9.8</v>
      </c>
      <c r="P65" s="40">
        <f t="shared" si="2"/>
        <v>12.0796011789051</v>
      </c>
      <c r="Q65" s="48">
        <v>13.5789775115374</v>
      </c>
      <c r="R65" s="40">
        <f t="shared" si="3"/>
        <v>4.72827361231459</v>
      </c>
      <c r="S65" s="40">
        <f t="shared" si="4"/>
        <v>0.874381466945308</v>
      </c>
      <c r="T65" s="49">
        <f t="shared" si="5"/>
        <v>5.72656345239547</v>
      </c>
      <c r="U65" s="37">
        <f t="shared" si="6"/>
        <v>4.99515775523727</v>
      </c>
      <c r="V65" s="50">
        <f t="shared" si="7"/>
        <v>102.112763120088</v>
      </c>
      <c r="W65" s="50">
        <f>(Q65-$Q$8)/($Q$3-$Q$8)*100</f>
        <v>113.739713204179</v>
      </c>
      <c r="X65" s="50">
        <f>(R65-$R$8)/($R$3-$R$8)*100</f>
        <v>94.6594547118894</v>
      </c>
      <c r="Y65" s="50">
        <f t="shared" si="8"/>
        <v>24.9952119755063</v>
      </c>
      <c r="Z65" s="50">
        <f t="shared" si="9"/>
        <v>41.4979460734149</v>
      </c>
      <c r="AA65" s="50">
        <f>(U65-$U$8)/($U$3-$U$8)*100</f>
        <v>105.1105177971</v>
      </c>
      <c r="AB65" s="50">
        <f t="shared" si="10"/>
        <v>73.8090602077445</v>
      </c>
    </row>
    <row r="66" s="25" customFormat="1" spans="1:28">
      <c r="A66" s="28" t="s">
        <v>188</v>
      </c>
      <c r="B66" s="29">
        <v>2010</v>
      </c>
      <c r="C66" s="31">
        <v>156601</v>
      </c>
      <c r="D66" s="31">
        <v>2388917</v>
      </c>
      <c r="E66" s="31">
        <v>99333</v>
      </c>
      <c r="F66" s="31">
        <v>1275763</v>
      </c>
      <c r="G66" s="31">
        <f t="shared" ref="G66:G129" si="11">C66+E66</f>
        <v>255934</v>
      </c>
      <c r="H66" s="31">
        <f t="shared" ref="H66:H129" si="12">D66+F66</f>
        <v>3664680</v>
      </c>
      <c r="I66" s="36">
        <v>3693</v>
      </c>
      <c r="J66" s="53">
        <v>3.2</v>
      </c>
      <c r="K66" s="55">
        <v>113043</v>
      </c>
      <c r="L66" s="36">
        <v>1681.662</v>
      </c>
      <c r="M66" s="36">
        <v>12560.1</v>
      </c>
      <c r="N66" s="36">
        <v>123707</v>
      </c>
      <c r="O66" s="37">
        <v>3.1</v>
      </c>
      <c r="P66" s="40">
        <f t="shared" ref="P66:P129" si="13">H66/G66</f>
        <v>14.3188478279556</v>
      </c>
      <c r="Q66" s="48">
        <v>4.04896735835251</v>
      </c>
      <c r="R66" s="40">
        <f t="shared" ref="R66:R125" si="14">K66/I66/10</f>
        <v>3.06100731112916</v>
      </c>
      <c r="S66" s="40">
        <f t="shared" ref="S66:S94" si="15">L66/I66</f>
        <v>0.455364744110479</v>
      </c>
      <c r="T66" s="49">
        <f t="shared" ref="T66:T129" si="16">M66/N66*10</f>
        <v>1.01531037047216</v>
      </c>
      <c r="U66" s="37">
        <f t="shared" ref="U66:U129" si="17">O66/I66*1000</f>
        <v>0.839425940969402</v>
      </c>
      <c r="V66" s="50">
        <f t="shared" ref="V66:V129" si="18">($P$8-P66)/($P$8-$P$15)*100</f>
        <v>79.3746204854404</v>
      </c>
      <c r="W66" s="50">
        <f>(Q66-$Q$8)/($Q$3-$Q$8)*100</f>
        <v>18.3768122161093</v>
      </c>
      <c r="X66" s="50">
        <f>(R66-$R$8)/($R$3-$R$8)*100</f>
        <v>29.3700557138235</v>
      </c>
      <c r="Y66" s="50">
        <f t="shared" ref="Y66:Y129" si="19">(S66-$S$28)/($S$25-$S$28)*100</f>
        <v>10.1187569670375</v>
      </c>
      <c r="Z66" s="50">
        <f t="shared" ref="Z66:Z129" si="20">(T66-$T$28)/($T$25-$T$28)*100</f>
        <v>7.31514273052035</v>
      </c>
      <c r="AA66" s="50">
        <f>(U66-$U$8)/($U$3-$U$8)*100</f>
        <v>-57.6260722472004</v>
      </c>
      <c r="AB66" s="50">
        <f t="shared" ref="AB66:AB129" si="21">V66*15%+W66*15%+X66*10%+Y66*15%+Z66*30%+AA66*15%</f>
        <v>12.6681660037465</v>
      </c>
    </row>
    <row r="67" s="25" customFormat="1" spans="1:28">
      <c r="A67" s="28" t="s">
        <v>203</v>
      </c>
      <c r="B67" s="29">
        <v>2010</v>
      </c>
      <c r="C67" s="31">
        <v>140381</v>
      </c>
      <c r="D67" s="31">
        <v>2370406</v>
      </c>
      <c r="E67" s="31">
        <v>83172</v>
      </c>
      <c r="F67" s="31">
        <v>1384027</v>
      </c>
      <c r="G67" s="31">
        <f t="shared" si="11"/>
        <v>223553</v>
      </c>
      <c r="H67" s="31">
        <f t="shared" si="12"/>
        <v>3754433</v>
      </c>
      <c r="I67" s="36">
        <v>2559.98</v>
      </c>
      <c r="J67" s="53">
        <v>3.33</v>
      </c>
      <c r="K67" s="55">
        <v>90410</v>
      </c>
      <c r="L67" s="36">
        <v>1041.82</v>
      </c>
      <c r="M67" s="36">
        <v>6599.1</v>
      </c>
      <c r="N67" s="36">
        <v>384073</v>
      </c>
      <c r="O67" s="37">
        <v>2.7</v>
      </c>
      <c r="P67" s="40">
        <f t="shared" si="13"/>
        <v>16.7943753830188</v>
      </c>
      <c r="Q67" s="48">
        <v>3.64530128904623</v>
      </c>
      <c r="R67" s="40">
        <f t="shared" si="14"/>
        <v>3.53166821615794</v>
      </c>
      <c r="S67" s="40">
        <f t="shared" si="15"/>
        <v>0.406964116907163</v>
      </c>
      <c r="T67" s="49">
        <f t="shared" si="16"/>
        <v>0.171818899011386</v>
      </c>
      <c r="U67" s="37">
        <f t="shared" si="17"/>
        <v>1.05469573981047</v>
      </c>
      <c r="V67" s="50">
        <f t="shared" si="18"/>
        <v>54.2371937232327</v>
      </c>
      <c r="W67" s="50">
        <f>(Q67-$Q$8)/($Q$3-$Q$8)*100</f>
        <v>14.3374915038819</v>
      </c>
      <c r="X67" s="50">
        <f>(R67-$R$8)/($R$3-$R$8)*100</f>
        <v>47.8009252152139</v>
      </c>
      <c r="Y67" s="50">
        <f t="shared" si="19"/>
        <v>8.40037745201367</v>
      </c>
      <c r="Z67" s="50">
        <f t="shared" si="20"/>
        <v>1.1951354651535</v>
      </c>
      <c r="AA67" s="50">
        <f>(U67-$U$8)/($U$3-$U$8)*100</f>
        <v>-49.1962036780494</v>
      </c>
      <c r="AB67" s="50">
        <f t="shared" si="21"/>
        <v>9.30546201122926</v>
      </c>
    </row>
    <row r="68" s="25" customFormat="1" spans="1:28">
      <c r="A68" s="28" t="s">
        <v>194</v>
      </c>
      <c r="B68" s="29">
        <v>2010</v>
      </c>
      <c r="C68" s="31">
        <v>430735</v>
      </c>
      <c r="D68" s="31">
        <v>8485498</v>
      </c>
      <c r="E68" s="31">
        <v>266445</v>
      </c>
      <c r="F68" s="31">
        <v>5001040</v>
      </c>
      <c r="G68" s="31">
        <f t="shared" si="11"/>
        <v>697180</v>
      </c>
      <c r="H68" s="31">
        <f t="shared" si="12"/>
        <v>13486538</v>
      </c>
      <c r="I68" s="36">
        <v>10440.94</v>
      </c>
      <c r="J68" s="53">
        <v>3.52</v>
      </c>
      <c r="K68" s="55">
        <v>300083</v>
      </c>
      <c r="L68" s="36">
        <v>4615.497</v>
      </c>
      <c r="M68" s="36">
        <v>55868.8</v>
      </c>
      <c r="N68" s="36">
        <v>179839</v>
      </c>
      <c r="O68" s="37">
        <v>14</v>
      </c>
      <c r="P68" s="40">
        <f t="shared" si="13"/>
        <v>19.344413207493</v>
      </c>
      <c r="Q68" s="48">
        <v>5.33704599159036</v>
      </c>
      <c r="R68" s="40">
        <f t="shared" si="14"/>
        <v>2.87409945847788</v>
      </c>
      <c r="S68" s="40">
        <f t="shared" si="15"/>
        <v>0.44205761167098</v>
      </c>
      <c r="T68" s="49">
        <f t="shared" si="16"/>
        <v>3.10660090414204</v>
      </c>
      <c r="U68" s="37">
        <f t="shared" si="17"/>
        <v>1.34087543841838</v>
      </c>
      <c r="V68" s="50">
        <f t="shared" si="18"/>
        <v>28.3431619955407</v>
      </c>
      <c r="W68" s="50">
        <f>(Q68-$Q$8)/($Q$3-$Q$8)*100</f>
        <v>31.2660865392073</v>
      </c>
      <c r="X68" s="50">
        <f>(R68-$R$8)/($R$3-$R$8)*100</f>
        <v>22.0508282101277</v>
      </c>
      <c r="Y68" s="50">
        <f t="shared" si="19"/>
        <v>9.64631053175294</v>
      </c>
      <c r="Z68" s="50">
        <f t="shared" si="20"/>
        <v>22.4886372981506</v>
      </c>
      <c r="AA68" s="50">
        <f>(U68-$U$8)/($U$3-$U$8)*100</f>
        <v>-37.9895353046326</v>
      </c>
      <c r="AB68" s="50">
        <f t="shared" si="21"/>
        <v>13.6415775747382</v>
      </c>
    </row>
    <row r="69" s="25" customFormat="1" spans="1:28">
      <c r="A69" s="28" t="s">
        <v>195</v>
      </c>
      <c r="B69" s="29">
        <v>2010</v>
      </c>
      <c r="C69" s="31">
        <v>220183</v>
      </c>
      <c r="D69" s="31">
        <v>4300598</v>
      </c>
      <c r="E69" s="31">
        <v>118720</v>
      </c>
      <c r="F69" s="31">
        <v>2003911</v>
      </c>
      <c r="G69" s="31">
        <f t="shared" si="11"/>
        <v>338903</v>
      </c>
      <c r="H69" s="31">
        <f t="shared" si="12"/>
        <v>6304509</v>
      </c>
      <c r="I69" s="36">
        <v>4610</v>
      </c>
      <c r="J69" s="53">
        <v>2.7</v>
      </c>
      <c r="K69" s="55">
        <v>143695</v>
      </c>
      <c r="L69" s="36">
        <v>1880.877</v>
      </c>
      <c r="M69" s="36">
        <v>12118.1</v>
      </c>
      <c r="N69" s="36">
        <v>239096</v>
      </c>
      <c r="O69" s="37">
        <v>5.7</v>
      </c>
      <c r="P69" s="40">
        <f t="shared" si="13"/>
        <v>18.6026945763242</v>
      </c>
      <c r="Q69" s="48">
        <v>3.55540680244977</v>
      </c>
      <c r="R69" s="40">
        <f t="shared" si="14"/>
        <v>3.11702819956616</v>
      </c>
      <c r="S69" s="40">
        <f t="shared" si="15"/>
        <v>0.407999349240781</v>
      </c>
      <c r="T69" s="49">
        <f t="shared" si="16"/>
        <v>0.506829892595443</v>
      </c>
      <c r="U69" s="37">
        <f t="shared" si="17"/>
        <v>1.23644251626898</v>
      </c>
      <c r="V69" s="50">
        <f t="shared" si="18"/>
        <v>35.874848617666</v>
      </c>
      <c r="W69" s="50">
        <f>(Q69-$Q$8)/($Q$3-$Q$8)*100</f>
        <v>13.4379542644795</v>
      </c>
      <c r="X69" s="50">
        <f>(R69-$R$8)/($R$3-$R$8)*100</f>
        <v>31.5638085263098</v>
      </c>
      <c r="Y69" s="50">
        <f t="shared" si="19"/>
        <v>8.4371315632343</v>
      </c>
      <c r="Z69" s="50">
        <f t="shared" si="20"/>
        <v>3.62582953152205</v>
      </c>
      <c r="AA69" s="50">
        <f>(U69-$U$8)/($U$3-$U$8)*100</f>
        <v>-42.079081598406</v>
      </c>
      <c r="AB69" s="50">
        <f t="shared" si="21"/>
        <v>6.59475763913368</v>
      </c>
    </row>
    <row r="70" s="25" customFormat="1" spans="1:28">
      <c r="A70" s="51" t="s">
        <v>199</v>
      </c>
      <c r="B70" s="52">
        <v>2010</v>
      </c>
      <c r="C70" s="31">
        <v>197913</v>
      </c>
      <c r="D70" s="31">
        <v>4334971</v>
      </c>
      <c r="E70" s="31">
        <v>109436</v>
      </c>
      <c r="F70" s="31">
        <v>2136599</v>
      </c>
      <c r="G70" s="31">
        <f t="shared" si="11"/>
        <v>307349</v>
      </c>
      <c r="H70" s="31">
        <f t="shared" si="12"/>
        <v>6471570</v>
      </c>
      <c r="I70" s="36">
        <v>3479</v>
      </c>
      <c r="J70" s="53">
        <v>2.51</v>
      </c>
      <c r="K70" s="55">
        <v>105277</v>
      </c>
      <c r="L70" s="36">
        <v>812.057</v>
      </c>
      <c r="M70" s="36">
        <v>3604.1</v>
      </c>
      <c r="N70" s="36">
        <v>72087</v>
      </c>
      <c r="O70" s="37">
        <v>3</v>
      </c>
      <c r="P70" s="40">
        <f t="shared" si="13"/>
        <v>21.0560958389323</v>
      </c>
      <c r="Q70" s="48">
        <v>2.48159749622057</v>
      </c>
      <c r="R70" s="40">
        <f t="shared" si="14"/>
        <v>3.02607070997413</v>
      </c>
      <c r="S70" s="40">
        <f t="shared" si="15"/>
        <v>0.233416786432883</v>
      </c>
      <c r="T70" s="49">
        <f t="shared" si="16"/>
        <v>0.499965319683161</v>
      </c>
      <c r="U70" s="37">
        <f t="shared" si="17"/>
        <v>0.862316757688991</v>
      </c>
      <c r="V70" s="50">
        <f t="shared" si="18"/>
        <v>10.9621004517319</v>
      </c>
      <c r="W70" s="50">
        <f>(Q70-$Q$8)/($Q$3-$Q$8)*100</f>
        <v>2.69278517189677</v>
      </c>
      <c r="X70" s="50">
        <f>(R70-$R$8)/($R$3-$R$8)*100</f>
        <v>28.0019541149215</v>
      </c>
      <c r="Y70" s="50">
        <f t="shared" si="19"/>
        <v>2.23888338043171</v>
      </c>
      <c r="Z70" s="50">
        <f t="shared" si="20"/>
        <v>3.57602317601255</v>
      </c>
      <c r="AA70" s="50">
        <f>(U70-$U$8)/($U$3-$U$8)*100</f>
        <v>-56.7296781527871</v>
      </c>
      <c r="AB70" s="50">
        <f t="shared" si="21"/>
        <v>-2.2523840080131</v>
      </c>
    </row>
    <row r="71" s="25" customFormat="1" spans="1:28">
      <c r="A71" s="28" t="s">
        <v>196</v>
      </c>
      <c r="B71" s="29">
        <v>2010</v>
      </c>
      <c r="C71" s="31">
        <v>52056</v>
      </c>
      <c r="D71" s="31">
        <v>780535</v>
      </c>
      <c r="E71" s="31">
        <v>25061</v>
      </c>
      <c r="F71" s="31">
        <v>421593</v>
      </c>
      <c r="G71" s="31">
        <f t="shared" si="11"/>
        <v>77117</v>
      </c>
      <c r="H71" s="31">
        <f t="shared" si="12"/>
        <v>1202128</v>
      </c>
      <c r="I71" s="36">
        <v>868.55</v>
      </c>
      <c r="J71" s="53">
        <v>2.9</v>
      </c>
      <c r="K71" s="55">
        <v>25981</v>
      </c>
      <c r="L71" s="36">
        <v>285.014</v>
      </c>
      <c r="M71" s="36">
        <v>3151.6</v>
      </c>
      <c r="N71" s="36">
        <v>7611</v>
      </c>
      <c r="O71" s="37">
        <v>0.5</v>
      </c>
      <c r="P71" s="40">
        <f t="shared" si="13"/>
        <v>15.5883657299947</v>
      </c>
      <c r="Q71" s="48">
        <v>4.41028457829946</v>
      </c>
      <c r="R71" s="40">
        <f t="shared" si="14"/>
        <v>2.99130735133268</v>
      </c>
      <c r="S71" s="40">
        <f t="shared" si="15"/>
        <v>0.328149214207587</v>
      </c>
      <c r="T71" s="49">
        <f t="shared" si="16"/>
        <v>4.14084877151491</v>
      </c>
      <c r="U71" s="37">
        <f t="shared" si="17"/>
        <v>0.57567209717345</v>
      </c>
      <c r="V71" s="50">
        <f t="shared" si="18"/>
        <v>66.4834639234591</v>
      </c>
      <c r="W71" s="50">
        <f>(Q71-$Q$8)/($Q$3-$Q$8)*100</f>
        <v>21.992365370538</v>
      </c>
      <c r="X71" s="50">
        <f>(R71-$R$8)/($R$3-$R$8)*100</f>
        <v>26.6406366149872</v>
      </c>
      <c r="Y71" s="50">
        <f t="shared" si="19"/>
        <v>5.60219234361343</v>
      </c>
      <c r="Z71" s="50">
        <f t="shared" si="20"/>
        <v>29.9926900084292</v>
      </c>
      <c r="AA71" s="50">
        <f>(U71-$U$8)/($U$3-$U$8)*100</f>
        <v>-67.9545542255284</v>
      </c>
      <c r="AB71" s="50">
        <f t="shared" si="21"/>
        <v>15.5803907758398</v>
      </c>
    </row>
    <row r="72" s="25" customFormat="1" spans="1:28">
      <c r="A72" s="28" t="s">
        <v>178</v>
      </c>
      <c r="B72" s="29">
        <v>2010</v>
      </c>
      <c r="C72" s="31">
        <v>319037</v>
      </c>
      <c r="D72" s="31">
        <v>5115923</v>
      </c>
      <c r="E72" s="31">
        <v>177693</v>
      </c>
      <c r="F72" s="31">
        <v>2212343</v>
      </c>
      <c r="G72" s="31">
        <f t="shared" si="11"/>
        <v>496730</v>
      </c>
      <c r="H72" s="31">
        <f t="shared" si="12"/>
        <v>7328266</v>
      </c>
      <c r="I72" s="36">
        <v>7193.6</v>
      </c>
      <c r="J72" s="53">
        <v>3.42</v>
      </c>
      <c r="K72" s="55">
        <v>249725</v>
      </c>
      <c r="L72" s="36">
        <v>1610.915</v>
      </c>
      <c r="M72" s="36">
        <v>26638.6</v>
      </c>
      <c r="N72" s="36">
        <v>190379</v>
      </c>
      <c r="O72" s="37">
        <v>15.7</v>
      </c>
      <c r="P72" s="40">
        <f t="shared" si="13"/>
        <v>14.7530167294103</v>
      </c>
      <c r="Q72" s="48">
        <v>4.00322009308267</v>
      </c>
      <c r="R72" s="40">
        <f t="shared" si="14"/>
        <v>3.47148854537367</v>
      </c>
      <c r="S72" s="40">
        <f t="shared" si="15"/>
        <v>0.22393724977758</v>
      </c>
      <c r="T72" s="49">
        <f t="shared" si="16"/>
        <v>1.39924046244596</v>
      </c>
      <c r="U72" s="37">
        <f t="shared" si="17"/>
        <v>2.18249555160142</v>
      </c>
      <c r="V72" s="50">
        <f t="shared" si="18"/>
        <v>74.9659081120218</v>
      </c>
      <c r="W72" s="50">
        <f>(Q72-$Q$8)/($Q$3-$Q$8)*100</f>
        <v>17.9190381048253</v>
      </c>
      <c r="X72" s="50">
        <f>(R72-$R$8)/($R$3-$R$8)*100</f>
        <v>45.4443163551817</v>
      </c>
      <c r="Y72" s="50">
        <f t="shared" si="19"/>
        <v>1.90232903100223</v>
      </c>
      <c r="Z72" s="50">
        <f t="shared" si="20"/>
        <v>10.1007724988966</v>
      </c>
      <c r="AA72" s="50">
        <f>(U72-$U$8)/($U$3-$U$8)*100</f>
        <v>-5.03206994031959</v>
      </c>
      <c r="AB72" s="50">
        <f t="shared" si="21"/>
        <v>21.0379441813166</v>
      </c>
    </row>
    <row r="73" s="25" customFormat="1" spans="1:28">
      <c r="A73" s="28" t="s">
        <v>191</v>
      </c>
      <c r="B73" s="29">
        <v>2010</v>
      </c>
      <c r="C73" s="31">
        <v>490413</v>
      </c>
      <c r="D73" s="31">
        <v>10705303</v>
      </c>
      <c r="E73" s="31">
        <v>276650</v>
      </c>
      <c r="F73" s="31">
        <v>4694044</v>
      </c>
      <c r="G73" s="31">
        <f t="shared" si="11"/>
        <v>767063</v>
      </c>
      <c r="H73" s="31">
        <f t="shared" si="12"/>
        <v>15399347</v>
      </c>
      <c r="I73" s="36">
        <v>9405.47</v>
      </c>
      <c r="J73" s="53">
        <v>3.03</v>
      </c>
      <c r="K73" s="55">
        <v>327569</v>
      </c>
      <c r="L73" s="36">
        <v>1837.211</v>
      </c>
      <c r="M73" s="36">
        <v>21767.9</v>
      </c>
      <c r="N73" s="36">
        <v>164132</v>
      </c>
      <c r="O73" s="37">
        <v>27.5</v>
      </c>
      <c r="P73" s="40">
        <f t="shared" si="13"/>
        <v>20.0757265048634</v>
      </c>
      <c r="Q73" s="48">
        <v>3.45213534772867</v>
      </c>
      <c r="R73" s="40">
        <f t="shared" si="14"/>
        <v>3.48274993168869</v>
      </c>
      <c r="S73" s="40">
        <f t="shared" si="15"/>
        <v>0.195334310778728</v>
      </c>
      <c r="T73" s="49">
        <f t="shared" si="16"/>
        <v>1.32624351132016</v>
      </c>
      <c r="U73" s="37">
        <f t="shared" si="17"/>
        <v>2.92383049438252</v>
      </c>
      <c r="V73" s="50">
        <f t="shared" si="18"/>
        <v>20.9171349996885</v>
      </c>
      <c r="W73" s="50">
        <f>(Q73-$Q$8)/($Q$3-$Q$8)*100</f>
        <v>12.404559194258</v>
      </c>
      <c r="X73" s="50">
        <f>(R73-$R$8)/($R$3-$R$8)*100</f>
        <v>45.8853071818242</v>
      </c>
      <c r="Y73" s="50">
        <f t="shared" si="19"/>
        <v>0.886831768154002</v>
      </c>
      <c r="Z73" s="50">
        <f t="shared" si="20"/>
        <v>9.57113836938263</v>
      </c>
      <c r="AA73" s="50">
        <f>(U73-$U$8)/($U$3-$U$8)*100</f>
        <v>23.9982732244347</v>
      </c>
      <c r="AB73" s="50">
        <f t="shared" si="21"/>
        <v>16.1908921069775</v>
      </c>
    </row>
    <row r="74" s="25" customFormat="1" spans="1:28">
      <c r="A74" s="28" t="s">
        <v>183</v>
      </c>
      <c r="B74" s="29">
        <v>2010</v>
      </c>
      <c r="C74" s="31">
        <v>151344</v>
      </c>
      <c r="D74" s="31">
        <v>1879609</v>
      </c>
      <c r="E74" s="31">
        <v>101430</v>
      </c>
      <c r="F74" s="31">
        <v>1290892</v>
      </c>
      <c r="G74" s="31">
        <f t="shared" si="11"/>
        <v>252774</v>
      </c>
      <c r="H74" s="31">
        <f t="shared" si="12"/>
        <v>3170501</v>
      </c>
      <c r="I74" s="36">
        <v>3833.35</v>
      </c>
      <c r="J74" s="53">
        <v>4.16</v>
      </c>
      <c r="K74" s="56">
        <v>159914</v>
      </c>
      <c r="L74" s="36">
        <v>1643.949</v>
      </c>
      <c r="M74" s="36">
        <v>13568.7</v>
      </c>
      <c r="N74" s="36">
        <v>391381</v>
      </c>
      <c r="O74" s="37">
        <v>7.8</v>
      </c>
      <c r="P74" s="40">
        <f t="shared" si="13"/>
        <v>12.5428287719465</v>
      </c>
      <c r="Q74" s="48">
        <v>4.99762424963618</v>
      </c>
      <c r="R74" s="40">
        <f t="shared" si="14"/>
        <v>4.17165142760249</v>
      </c>
      <c r="S74" s="40">
        <f t="shared" si="15"/>
        <v>0.428854396285234</v>
      </c>
      <c r="T74" s="49">
        <f t="shared" si="16"/>
        <v>0.346687754387668</v>
      </c>
      <c r="U74" s="37">
        <f t="shared" si="17"/>
        <v>2.03477376185321</v>
      </c>
      <c r="V74" s="50">
        <f t="shared" si="18"/>
        <v>97.4089779933603</v>
      </c>
      <c r="W74" s="50">
        <f>(Q74-$Q$8)/($Q$3-$Q$8)*100</f>
        <v>27.8696324482998</v>
      </c>
      <c r="X74" s="50">
        <f>(R74-$R$8)/($R$3-$R$8)*100</f>
        <v>72.8623801335783</v>
      </c>
      <c r="Y74" s="50">
        <f t="shared" si="19"/>
        <v>9.17755348949378</v>
      </c>
      <c r="Z74" s="50">
        <f t="shared" si="20"/>
        <v>2.46390782575109</v>
      </c>
      <c r="AA74" s="50">
        <f>(U74-$U$8)/($U$3-$U$8)*100</f>
        <v>-10.8167888329897</v>
      </c>
      <c r="AB74" s="50">
        <f t="shared" si="21"/>
        <v>26.5713166258078</v>
      </c>
    </row>
    <row r="75" s="25" customFormat="1" spans="1:28">
      <c r="A75" s="51" t="s">
        <v>192</v>
      </c>
      <c r="B75" s="52">
        <v>2010</v>
      </c>
      <c r="C75" s="31">
        <v>196078</v>
      </c>
      <c r="D75" s="31">
        <v>3655512</v>
      </c>
      <c r="E75" s="31">
        <v>156836</v>
      </c>
      <c r="F75" s="31">
        <v>2180937</v>
      </c>
      <c r="G75" s="31">
        <f t="shared" si="11"/>
        <v>352914</v>
      </c>
      <c r="H75" s="31">
        <f t="shared" si="12"/>
        <v>5836449</v>
      </c>
      <c r="I75" s="36">
        <v>5727.9143</v>
      </c>
      <c r="J75" s="53">
        <v>3.26</v>
      </c>
      <c r="K75" s="55">
        <v>200394</v>
      </c>
      <c r="L75" s="36">
        <v>2361.067</v>
      </c>
      <c r="M75" s="36">
        <v>24598.5</v>
      </c>
      <c r="N75" s="36">
        <v>151767</v>
      </c>
      <c r="O75" s="37">
        <v>23.7</v>
      </c>
      <c r="P75" s="40">
        <f t="shared" si="13"/>
        <v>16.5378789166766</v>
      </c>
      <c r="Q75" s="48">
        <v>4.1599459393889</v>
      </c>
      <c r="R75" s="40">
        <f t="shared" si="14"/>
        <v>3.49855094724444</v>
      </c>
      <c r="S75" s="40">
        <f t="shared" si="15"/>
        <v>0.412203618339751</v>
      </c>
      <c r="T75" s="49">
        <f t="shared" si="16"/>
        <v>1.6208068947795</v>
      </c>
      <c r="U75" s="37">
        <f t="shared" si="17"/>
        <v>4.13763173796088</v>
      </c>
      <c r="V75" s="50">
        <f t="shared" si="18"/>
        <v>56.8417541629883</v>
      </c>
      <c r="W75" s="50">
        <f>(Q75-$Q$8)/($Q$3-$Q$8)*100</f>
        <v>19.4873293367688</v>
      </c>
      <c r="X75" s="50">
        <f>(R75-$R$8)/($R$3-$R$8)*100</f>
        <v>46.5040678491878</v>
      </c>
      <c r="Y75" s="50">
        <f t="shared" si="19"/>
        <v>8.58639677554176</v>
      </c>
      <c r="Z75" s="50">
        <f t="shared" si="20"/>
        <v>11.7083621681724</v>
      </c>
      <c r="AA75" s="50">
        <f>(U75-$U$8)/($U$3-$U$8)*100</f>
        <v>71.5301843774343</v>
      </c>
      <c r="AB75" s="50">
        <f t="shared" si="21"/>
        <v>31.6297651332805</v>
      </c>
    </row>
    <row r="76" s="25" customFormat="1" spans="1:28">
      <c r="A76" s="28" t="s">
        <v>193</v>
      </c>
      <c r="B76" s="29">
        <v>2010</v>
      </c>
      <c r="C76" s="31">
        <v>250039</v>
      </c>
      <c r="D76" s="31">
        <v>4791601</v>
      </c>
      <c r="E76" s="31">
        <v>172664</v>
      </c>
      <c r="F76" s="31">
        <v>2149204</v>
      </c>
      <c r="G76" s="31">
        <f t="shared" si="11"/>
        <v>422703</v>
      </c>
      <c r="H76" s="31">
        <f t="shared" si="12"/>
        <v>6940805</v>
      </c>
      <c r="I76" s="36">
        <v>6570.1</v>
      </c>
      <c r="J76" s="53">
        <v>3.3</v>
      </c>
      <c r="K76" s="55">
        <v>233510</v>
      </c>
      <c r="L76" s="36">
        <v>1961.351</v>
      </c>
      <c r="M76" s="36">
        <v>15971.5</v>
      </c>
      <c r="N76" s="36">
        <v>196371</v>
      </c>
      <c r="O76" s="37">
        <v>14.6</v>
      </c>
      <c r="P76" s="40">
        <f t="shared" si="13"/>
        <v>16.4200514309101</v>
      </c>
      <c r="Q76" s="48">
        <v>3.80842549864785</v>
      </c>
      <c r="R76" s="40">
        <f t="shared" si="14"/>
        <v>3.55413159617053</v>
      </c>
      <c r="S76" s="40">
        <f t="shared" si="15"/>
        <v>0.298526810855238</v>
      </c>
      <c r="T76" s="49">
        <f t="shared" si="16"/>
        <v>0.813332925941203</v>
      </c>
      <c r="U76" s="37">
        <f t="shared" si="17"/>
        <v>2.22218839895892</v>
      </c>
      <c r="V76" s="50">
        <f t="shared" si="18"/>
        <v>58.0382182411084</v>
      </c>
      <c r="W76" s="50">
        <f>(Q76-$Q$8)/($Q$3-$Q$8)*100</f>
        <v>15.9698085317706</v>
      </c>
      <c r="X76" s="50">
        <f>(R76-$R$8)/($R$3-$R$8)*100</f>
        <v>48.6805810802934</v>
      </c>
      <c r="Y76" s="50">
        <f t="shared" si="19"/>
        <v>4.55050078406761</v>
      </c>
      <c r="Z76" s="50">
        <f t="shared" si="20"/>
        <v>5.84968223709177</v>
      </c>
      <c r="AA76" s="50">
        <f>(U76-$U$8)/($U$3-$U$8)*100</f>
        <v>-3.477715877834</v>
      </c>
      <c r="AB76" s="50">
        <f t="shared" si="21"/>
        <v>17.8850845310238</v>
      </c>
    </row>
    <row r="77" s="25" customFormat="1" spans="1:28">
      <c r="A77" s="28" t="s">
        <v>182</v>
      </c>
      <c r="B77" s="29">
        <v>2010</v>
      </c>
      <c r="C77" s="31">
        <v>124502</v>
      </c>
      <c r="D77" s="31">
        <v>1444633</v>
      </c>
      <c r="E77" s="31">
        <v>67038</v>
      </c>
      <c r="F77" s="31">
        <v>817462</v>
      </c>
      <c r="G77" s="31">
        <f t="shared" si="11"/>
        <v>191540</v>
      </c>
      <c r="H77" s="31">
        <f t="shared" si="12"/>
        <v>2262095</v>
      </c>
      <c r="I77" s="36">
        <v>2746.6</v>
      </c>
      <c r="J77" s="53">
        <v>4.22</v>
      </c>
      <c r="K77" s="55">
        <v>115057</v>
      </c>
      <c r="L77" s="36">
        <v>1380.189</v>
      </c>
      <c r="M77" s="36">
        <v>13242.6</v>
      </c>
      <c r="N77" s="36">
        <v>147792</v>
      </c>
      <c r="O77" s="37">
        <v>7.8</v>
      </c>
      <c r="P77" s="40">
        <f t="shared" si="13"/>
        <v>11.8100396783962</v>
      </c>
      <c r="Q77" s="48">
        <v>5.080853724992</v>
      </c>
      <c r="R77" s="40">
        <f t="shared" si="14"/>
        <v>4.18907012306124</v>
      </c>
      <c r="S77" s="40">
        <f t="shared" si="15"/>
        <v>0.502508191946406</v>
      </c>
      <c r="T77" s="49">
        <f t="shared" si="16"/>
        <v>0.896029555050341</v>
      </c>
      <c r="U77" s="37">
        <f t="shared" si="17"/>
        <v>2.83987475424161</v>
      </c>
      <c r="V77" s="50">
        <f t="shared" si="18"/>
        <v>104.849990772067</v>
      </c>
      <c r="W77" s="50">
        <f>(Q77-$Q$8)/($Q$3-$Q$8)*100</f>
        <v>28.7024756551871</v>
      </c>
      <c r="X77" s="50">
        <f>(R77-$R$8)/($R$3-$R$8)*100</f>
        <v>73.5444884188735</v>
      </c>
      <c r="Y77" s="50">
        <f t="shared" si="19"/>
        <v>11.7925025300558</v>
      </c>
      <c r="Z77" s="50">
        <f t="shared" si="20"/>
        <v>6.44969301146603</v>
      </c>
      <c r="AA77" s="50">
        <f>(U77-$U$8)/($U$3-$U$8)*100</f>
        <v>20.7106041746009</v>
      </c>
      <c r="AB77" s="50">
        <f t="shared" si="21"/>
        <v>34.1976927151138</v>
      </c>
    </row>
    <row r="78" s="25" customFormat="1" spans="1:28">
      <c r="A78" s="28" t="s">
        <v>185</v>
      </c>
      <c r="B78" s="29">
        <v>2010</v>
      </c>
      <c r="C78" s="31">
        <v>249586</v>
      </c>
      <c r="D78" s="31">
        <v>3987821</v>
      </c>
      <c r="E78" s="31">
        <v>186397</v>
      </c>
      <c r="F78" s="31">
        <v>2329518</v>
      </c>
      <c r="G78" s="31">
        <f t="shared" si="11"/>
        <v>435983</v>
      </c>
      <c r="H78" s="31">
        <f t="shared" si="12"/>
        <v>6317339</v>
      </c>
      <c r="I78" s="36">
        <v>7869.34</v>
      </c>
      <c r="J78" s="53">
        <v>3.61</v>
      </c>
      <c r="K78" s="55">
        <v>269548</v>
      </c>
      <c r="L78" s="36">
        <v>4369.97</v>
      </c>
      <c r="M78" s="36">
        <v>53723.3</v>
      </c>
      <c r="N78" s="36">
        <v>105875</v>
      </c>
      <c r="O78" s="37">
        <v>26.6</v>
      </c>
      <c r="P78" s="40">
        <f t="shared" si="13"/>
        <v>14.4898746052025</v>
      </c>
      <c r="Q78" s="48">
        <v>4.3961565107415</v>
      </c>
      <c r="R78" s="40">
        <f t="shared" si="14"/>
        <v>3.42529360785021</v>
      </c>
      <c r="S78" s="40">
        <f t="shared" si="15"/>
        <v>0.555315947716073</v>
      </c>
      <c r="T78" s="49">
        <f t="shared" si="16"/>
        <v>5.07421959858323</v>
      </c>
      <c r="U78" s="37">
        <f t="shared" si="17"/>
        <v>3.38020723466009</v>
      </c>
      <c r="V78" s="50">
        <f t="shared" si="18"/>
        <v>77.6379510314381</v>
      </c>
      <c r="W78" s="50">
        <f>(Q78-$Q$8)/($Q$3-$Q$8)*100</f>
        <v>21.8509915959013</v>
      </c>
      <c r="X78" s="50">
        <f>(R78-$R$8)/($R$3-$R$8)*100</f>
        <v>43.6353433641754</v>
      </c>
      <c r="Y78" s="50">
        <f t="shared" si="19"/>
        <v>13.6673494275514</v>
      </c>
      <c r="Z78" s="50">
        <f t="shared" si="20"/>
        <v>36.7648227877293</v>
      </c>
      <c r="AA78" s="50">
        <f>(U78-$U$8)/($U$3-$U$8)*100</f>
        <v>41.8697812542156</v>
      </c>
      <c r="AB78" s="50">
        <f t="shared" si="21"/>
        <v>38.6468921691023</v>
      </c>
    </row>
    <row r="79" s="25" customFormat="1" spans="1:28">
      <c r="A79" s="28" t="s">
        <v>189</v>
      </c>
      <c r="B79" s="29">
        <v>2010</v>
      </c>
      <c r="C79" s="31">
        <v>202897</v>
      </c>
      <c r="D79" s="31">
        <v>4260215</v>
      </c>
      <c r="E79" s="31">
        <v>120425</v>
      </c>
      <c r="F79" s="31">
        <v>1999946</v>
      </c>
      <c r="G79" s="31">
        <f t="shared" si="11"/>
        <v>323322</v>
      </c>
      <c r="H79" s="31">
        <f t="shared" si="12"/>
        <v>6260161</v>
      </c>
      <c r="I79" s="36">
        <v>4462.2489</v>
      </c>
      <c r="J79" s="53">
        <v>2.66</v>
      </c>
      <c r="K79" s="55">
        <v>124640</v>
      </c>
      <c r="L79" s="36">
        <v>1520.121</v>
      </c>
      <c r="M79" s="36">
        <v>11330.3</v>
      </c>
      <c r="N79" s="36">
        <v>168046</v>
      </c>
      <c r="O79" s="37">
        <v>15.1</v>
      </c>
      <c r="P79" s="40">
        <f t="shared" si="13"/>
        <v>19.3620013485009</v>
      </c>
      <c r="Q79" s="48">
        <v>3.36647452263748</v>
      </c>
      <c r="R79" s="40">
        <f t="shared" si="14"/>
        <v>2.79321039218588</v>
      </c>
      <c r="S79" s="40">
        <f t="shared" si="15"/>
        <v>0.340662530052952</v>
      </c>
      <c r="T79" s="49">
        <f t="shared" si="16"/>
        <v>0.674238006260191</v>
      </c>
      <c r="U79" s="37">
        <f t="shared" si="17"/>
        <v>3.38394391222776</v>
      </c>
      <c r="V79" s="50">
        <f t="shared" si="18"/>
        <v>28.164565475553</v>
      </c>
      <c r="W79" s="50">
        <f>(Q79-$Q$8)/($Q$3-$Q$8)*100</f>
        <v>11.5473864682671</v>
      </c>
      <c r="X79" s="50">
        <f>(R79-$R$8)/($R$3-$R$8)*100</f>
        <v>18.8832487298945</v>
      </c>
      <c r="Y79" s="50">
        <f t="shared" si="19"/>
        <v>6.04645571076715</v>
      </c>
      <c r="Z79" s="50">
        <f t="shared" si="20"/>
        <v>4.84046999508868</v>
      </c>
      <c r="AA79" s="50">
        <f>(U79-$U$8)/($U$3-$U$8)*100</f>
        <v>42.0161078683079</v>
      </c>
      <c r="AB79" s="50">
        <f t="shared" si="21"/>
        <v>16.5066431999503</v>
      </c>
    </row>
    <row r="80" s="25" customFormat="1" spans="1:28">
      <c r="A80" s="51" t="s">
        <v>181</v>
      </c>
      <c r="B80" s="52">
        <v>2010</v>
      </c>
      <c r="C80" s="31">
        <v>146922</v>
      </c>
      <c r="D80" s="31">
        <v>2182522</v>
      </c>
      <c r="E80" s="31">
        <v>100674</v>
      </c>
      <c r="F80" s="31">
        <v>1272295</v>
      </c>
      <c r="G80" s="31">
        <f t="shared" si="11"/>
        <v>247596</v>
      </c>
      <c r="H80" s="31">
        <f t="shared" si="12"/>
        <v>3454817</v>
      </c>
      <c r="I80" s="36">
        <v>4375</v>
      </c>
      <c r="J80" s="53">
        <v>4.8</v>
      </c>
      <c r="K80" s="55">
        <v>204208</v>
      </c>
      <c r="L80" s="36">
        <v>2953.254</v>
      </c>
      <c r="M80" s="36">
        <v>23657.8</v>
      </c>
      <c r="N80" s="36">
        <v>148155</v>
      </c>
      <c r="O80" s="37">
        <v>13.2</v>
      </c>
      <c r="P80" s="40">
        <f t="shared" si="13"/>
        <v>13.9534443205868</v>
      </c>
      <c r="Q80" s="48">
        <v>5.45853040760049</v>
      </c>
      <c r="R80" s="40">
        <f t="shared" si="14"/>
        <v>4.66761142857143</v>
      </c>
      <c r="S80" s="40">
        <f t="shared" si="15"/>
        <v>0.675029485714286</v>
      </c>
      <c r="T80" s="49">
        <f t="shared" si="16"/>
        <v>1.59682764672134</v>
      </c>
      <c r="U80" s="37">
        <f t="shared" si="17"/>
        <v>3.01714285714286</v>
      </c>
      <c r="V80" s="50">
        <f t="shared" si="18"/>
        <v>83.0850634923674</v>
      </c>
      <c r="W80" s="50">
        <f>(Q80-$Q$8)/($Q$3-$Q$8)*100</f>
        <v>32.4817312394069</v>
      </c>
      <c r="X80" s="50">
        <f>(R80-$R$8)/($R$3-$R$8)*100</f>
        <v>92.2839508612534</v>
      </c>
      <c r="Y80" s="50">
        <f t="shared" si="19"/>
        <v>17.9175689650591</v>
      </c>
      <c r="Z80" s="50">
        <f t="shared" si="20"/>
        <v>11.5343791733239</v>
      </c>
      <c r="AA80" s="50">
        <f>(U80-$U$8)/($U$3-$U$8)*100</f>
        <v>27.6523434106911</v>
      </c>
      <c r="AB80" s="50">
        <f t="shared" si="21"/>
        <v>36.8592149042512</v>
      </c>
    </row>
    <row r="81" s="25" customFormat="1" spans="1:28">
      <c r="A81" s="28" t="s">
        <v>180</v>
      </c>
      <c r="B81" s="29">
        <v>2010</v>
      </c>
      <c r="C81" s="31">
        <v>113564</v>
      </c>
      <c r="D81" s="31">
        <v>1430751</v>
      </c>
      <c r="E81" s="31">
        <v>63983</v>
      </c>
      <c r="F81" s="31">
        <v>814686</v>
      </c>
      <c r="G81" s="31">
        <f t="shared" si="11"/>
        <v>177547</v>
      </c>
      <c r="H81" s="31">
        <f t="shared" si="12"/>
        <v>2245437</v>
      </c>
      <c r="I81" s="36">
        <v>2472.18</v>
      </c>
      <c r="J81" s="53">
        <v>3.81</v>
      </c>
      <c r="K81" s="55">
        <v>93350</v>
      </c>
      <c r="L81" s="36">
        <v>940.038</v>
      </c>
      <c r="M81" s="36">
        <v>12475.8</v>
      </c>
      <c r="N81" s="36">
        <v>664450</v>
      </c>
      <c r="O81" s="37">
        <v>4.7</v>
      </c>
      <c r="P81" s="40">
        <f t="shared" si="13"/>
        <v>12.6470005125403</v>
      </c>
      <c r="Q81" s="48">
        <v>5.12926685125848</v>
      </c>
      <c r="R81" s="40">
        <f t="shared" si="14"/>
        <v>3.77601954550235</v>
      </c>
      <c r="S81" s="40">
        <f t="shared" si="15"/>
        <v>0.380246583986603</v>
      </c>
      <c r="T81" s="49">
        <f t="shared" si="16"/>
        <v>0.187761306343592</v>
      </c>
      <c r="U81" s="37">
        <f t="shared" si="17"/>
        <v>1.90115606468785</v>
      </c>
      <c r="V81" s="50">
        <f t="shared" si="18"/>
        <v>96.3511794265401</v>
      </c>
      <c r="W81" s="50">
        <f>(Q81-$Q$8)/($Q$3-$Q$8)*100</f>
        <v>29.1869259435354</v>
      </c>
      <c r="X81" s="50">
        <f>(R81-$R$8)/($R$3-$R$8)*100</f>
        <v>57.3696134481207</v>
      </c>
      <c r="Y81" s="50">
        <f t="shared" si="19"/>
        <v>7.45181823046041</v>
      </c>
      <c r="Z81" s="50">
        <f t="shared" si="20"/>
        <v>1.31080663907962</v>
      </c>
      <c r="AA81" s="50">
        <f>(U81-$U$8)/($U$3-$U$8)*100</f>
        <v>-16.0491977992295</v>
      </c>
      <c r="AB81" s="50">
        <f t="shared" si="21"/>
        <v>23.6713122067319</v>
      </c>
    </row>
    <row r="82" s="25" customFormat="1" spans="1:28">
      <c r="A82" s="28" t="s">
        <v>205</v>
      </c>
      <c r="B82" s="29">
        <v>2010</v>
      </c>
      <c r="C82" s="31">
        <v>33212</v>
      </c>
      <c r="D82" s="31">
        <v>653669</v>
      </c>
      <c r="E82" s="31">
        <v>18623</v>
      </c>
      <c r="F82" s="31">
        <v>306755</v>
      </c>
      <c r="G82" s="31">
        <f t="shared" si="11"/>
        <v>51835</v>
      </c>
      <c r="H82" s="31">
        <f t="shared" si="12"/>
        <v>960424</v>
      </c>
      <c r="I82" s="36">
        <v>632.96</v>
      </c>
      <c r="J82" s="53">
        <v>3.68</v>
      </c>
      <c r="K82" s="55">
        <v>23659</v>
      </c>
      <c r="L82" s="36">
        <v>462.327</v>
      </c>
      <c r="M82" s="36">
        <v>3888.7</v>
      </c>
      <c r="N82" s="36">
        <v>61588</v>
      </c>
      <c r="O82" s="37">
        <v>0.6</v>
      </c>
      <c r="P82" s="40">
        <f t="shared" si="13"/>
        <v>18.5284846146426</v>
      </c>
      <c r="Q82" s="48">
        <v>4.66257779457051</v>
      </c>
      <c r="R82" s="40">
        <f t="shared" si="14"/>
        <v>3.73783493427705</v>
      </c>
      <c r="S82" s="40">
        <f t="shared" si="15"/>
        <v>0.730420563700708</v>
      </c>
      <c r="T82" s="49">
        <f t="shared" si="16"/>
        <v>0.631405468597779</v>
      </c>
      <c r="U82" s="37">
        <f t="shared" si="17"/>
        <v>0.947927199191102</v>
      </c>
      <c r="V82" s="50">
        <f t="shared" si="18"/>
        <v>36.6284041468629</v>
      </c>
      <c r="W82" s="50">
        <f>(Q82-$Q$8)/($Q$3-$Q$8)*100</f>
        <v>24.5169600578981</v>
      </c>
      <c r="X82" s="50">
        <f>(R82-$R$8)/($R$3-$R$8)*100</f>
        <v>55.8743212346919</v>
      </c>
      <c r="Y82" s="50">
        <f t="shared" si="19"/>
        <v>19.8841321942322</v>
      </c>
      <c r="Z82" s="50">
        <f t="shared" si="20"/>
        <v>4.52969573054978</v>
      </c>
      <c r="AA82" s="50">
        <f>(U82-$U$8)/($U$3-$U$8)*100</f>
        <v>-53.3772117413579</v>
      </c>
      <c r="AB82" s="50">
        <f t="shared" si="21"/>
        <v>11.0941835412794</v>
      </c>
    </row>
    <row r="83" s="25" customFormat="1" spans="1:28">
      <c r="A83" s="28" t="s">
        <v>204</v>
      </c>
      <c r="B83" s="29">
        <v>2010</v>
      </c>
      <c r="C83" s="31">
        <v>26584</v>
      </c>
      <c r="D83" s="31">
        <v>518992</v>
      </c>
      <c r="E83" s="31">
        <v>14325</v>
      </c>
      <c r="F83" s="31">
        <v>219463</v>
      </c>
      <c r="G83" s="31">
        <f t="shared" si="11"/>
        <v>40909</v>
      </c>
      <c r="H83" s="31">
        <f t="shared" si="12"/>
        <v>738455</v>
      </c>
      <c r="I83" s="36">
        <v>563.47</v>
      </c>
      <c r="J83" s="53">
        <v>3.72</v>
      </c>
      <c r="K83" s="55">
        <v>20451</v>
      </c>
      <c r="L83" s="36">
        <v>357.765</v>
      </c>
      <c r="M83" s="36">
        <v>1357.3</v>
      </c>
      <c r="N83" s="36">
        <v>17947</v>
      </c>
      <c r="O83" s="37">
        <v>0.6</v>
      </c>
      <c r="P83" s="40">
        <f t="shared" si="13"/>
        <v>18.0511623359163</v>
      </c>
      <c r="Q83" s="48">
        <v>4.52914131233638</v>
      </c>
      <c r="R83" s="40">
        <f t="shared" si="14"/>
        <v>3.62947450618489</v>
      </c>
      <c r="S83" s="40">
        <f t="shared" si="15"/>
        <v>0.634931762116883</v>
      </c>
      <c r="T83" s="49">
        <f t="shared" si="16"/>
        <v>0.756282387028473</v>
      </c>
      <c r="U83" s="37">
        <f t="shared" si="17"/>
        <v>1.0648304257547</v>
      </c>
      <c r="V83" s="50">
        <f t="shared" si="18"/>
        <v>41.4753119499743</v>
      </c>
      <c r="W83" s="50">
        <f>(Q83-$Q$8)/($Q$3-$Q$8)*100</f>
        <v>23.1817159354942</v>
      </c>
      <c r="X83" s="50">
        <f>(R83-$R$8)/($R$3-$R$8)*100</f>
        <v>51.6309755734259</v>
      </c>
      <c r="Y83" s="50">
        <f t="shared" si="19"/>
        <v>16.4939695034359</v>
      </c>
      <c r="Z83" s="50">
        <f t="shared" si="20"/>
        <v>5.43574833917773</v>
      </c>
      <c r="AA83" s="50">
        <f>(U83-$U$8)/($U$3-$U$8)*100</f>
        <v>-48.7993339315292</v>
      </c>
      <c r="AB83" s="50">
        <f t="shared" si="21"/>
        <v>11.6465715777022</v>
      </c>
    </row>
    <row r="84" s="25" customFormat="1" spans="1:28">
      <c r="A84" s="28" t="s">
        <v>190</v>
      </c>
      <c r="B84" s="29">
        <v>2010</v>
      </c>
      <c r="C84" s="31">
        <v>387453</v>
      </c>
      <c r="D84" s="31">
        <v>6292476</v>
      </c>
      <c r="E84" s="31">
        <v>260681</v>
      </c>
      <c r="F84" s="31">
        <v>3485570</v>
      </c>
      <c r="G84" s="31">
        <f t="shared" si="11"/>
        <v>648134</v>
      </c>
      <c r="H84" s="31">
        <f t="shared" si="12"/>
        <v>9778046</v>
      </c>
      <c r="I84" s="36">
        <v>9587.87</v>
      </c>
      <c r="J84" s="53">
        <v>4.01</v>
      </c>
      <c r="K84" s="55">
        <v>382254</v>
      </c>
      <c r="L84" s="36">
        <v>3635.843</v>
      </c>
      <c r="M84" s="36">
        <v>60614.9</v>
      </c>
      <c r="N84" s="36">
        <v>158406</v>
      </c>
      <c r="O84" s="37">
        <v>33.4</v>
      </c>
      <c r="P84" s="40">
        <f t="shared" si="13"/>
        <v>15.0864574300993</v>
      </c>
      <c r="Q84" s="48">
        <v>4.70692223067307</v>
      </c>
      <c r="R84" s="40">
        <f t="shared" si="14"/>
        <v>3.98685005115839</v>
      </c>
      <c r="S84" s="40">
        <f t="shared" si="15"/>
        <v>0.37921279700288</v>
      </c>
      <c r="T84" s="49">
        <f t="shared" si="16"/>
        <v>3.82655328712296</v>
      </c>
      <c r="U84" s="37">
        <f t="shared" si="17"/>
        <v>3.48356830036285</v>
      </c>
      <c r="V84" s="50">
        <f t="shared" si="18"/>
        <v>71.5800273223027</v>
      </c>
      <c r="W84" s="50">
        <f>(Q84-$Q$8)/($Q$3-$Q$8)*100</f>
        <v>24.9606966333525</v>
      </c>
      <c r="X84" s="50">
        <f>(R84-$R$8)/($R$3-$R$8)*100</f>
        <v>65.6256412913958</v>
      </c>
      <c r="Y84" s="50">
        <f t="shared" si="19"/>
        <v>7.41511543385685</v>
      </c>
      <c r="Z84" s="50">
        <f t="shared" si="20"/>
        <v>27.7122986671634</v>
      </c>
      <c r="AA84" s="50">
        <f>(U84-$U$8)/($U$3-$U$8)*100</f>
        <v>45.917354131287</v>
      </c>
      <c r="AB84" s="50">
        <f t="shared" si="21"/>
        <v>37.3572327574084</v>
      </c>
    </row>
    <row r="85" s="25" customFormat="1" spans="1:28">
      <c r="A85" s="51" t="s">
        <v>179</v>
      </c>
      <c r="B85" s="52">
        <v>2010</v>
      </c>
      <c r="C85" s="31">
        <v>190538</v>
      </c>
      <c r="D85" s="31">
        <v>2910606</v>
      </c>
      <c r="E85" s="31">
        <v>119221</v>
      </c>
      <c r="F85" s="31">
        <v>1713779</v>
      </c>
      <c r="G85" s="31">
        <f t="shared" si="11"/>
        <v>309759</v>
      </c>
      <c r="H85" s="31">
        <f t="shared" si="12"/>
        <v>4624385</v>
      </c>
      <c r="I85" s="36">
        <v>3574.11</v>
      </c>
      <c r="J85" s="53">
        <v>4.49</v>
      </c>
      <c r="K85" s="55">
        <v>155885</v>
      </c>
      <c r="L85" s="36">
        <v>1207.852</v>
      </c>
      <c r="M85" s="36">
        <v>10311.9</v>
      </c>
      <c r="N85" s="36">
        <v>157023</v>
      </c>
      <c r="O85" s="37">
        <v>6</v>
      </c>
      <c r="P85" s="40">
        <f t="shared" si="13"/>
        <v>14.9289770434435</v>
      </c>
      <c r="Q85" s="48">
        <v>5.581806071859</v>
      </c>
      <c r="R85" s="40">
        <f t="shared" si="14"/>
        <v>4.36150538175937</v>
      </c>
      <c r="S85" s="40">
        <f t="shared" si="15"/>
        <v>0.33794483102087</v>
      </c>
      <c r="T85" s="49">
        <f t="shared" si="16"/>
        <v>0.656712710876751</v>
      </c>
      <c r="U85" s="37">
        <f t="shared" si="17"/>
        <v>1.67873960230659</v>
      </c>
      <c r="V85" s="50">
        <f t="shared" si="18"/>
        <v>73.1791416920659</v>
      </c>
      <c r="W85" s="50">
        <f>(Q85-$Q$8)/($Q$3-$Q$8)*100</f>
        <v>33.715300225794</v>
      </c>
      <c r="X85" s="50">
        <f>(R85-$R$8)/($R$3-$R$8)*100</f>
        <v>80.2969756481018</v>
      </c>
      <c r="Y85" s="50">
        <f t="shared" si="19"/>
        <v>5.94996856556731</v>
      </c>
      <c r="Z85" s="50">
        <f t="shared" si="20"/>
        <v>4.71331407389293</v>
      </c>
      <c r="AA85" s="50">
        <f>(U85-$U$8)/($U$3-$U$8)*100</f>
        <v>-24.7589265005314</v>
      </c>
      <c r="AB85" s="50">
        <f t="shared" si="21"/>
        <v>22.6565143844124</v>
      </c>
    </row>
    <row r="86" s="25" customFormat="1" spans="1:28">
      <c r="A86" s="28" t="s">
        <v>202</v>
      </c>
      <c r="B86" s="29">
        <v>2010</v>
      </c>
      <c r="C86" s="31">
        <v>175184</v>
      </c>
      <c r="D86" s="31">
        <v>2610355</v>
      </c>
      <c r="E86" s="31">
        <v>116532</v>
      </c>
      <c r="F86" s="31">
        <v>1643225</v>
      </c>
      <c r="G86" s="31">
        <f t="shared" si="11"/>
        <v>291716</v>
      </c>
      <c r="H86" s="31">
        <f t="shared" si="12"/>
        <v>4253580</v>
      </c>
      <c r="I86" s="36">
        <v>3735</v>
      </c>
      <c r="J86" s="53">
        <v>3.67</v>
      </c>
      <c r="K86" s="55">
        <v>142334</v>
      </c>
      <c r="L86" s="36">
        <v>1127.149</v>
      </c>
      <c r="M86" s="36">
        <v>10536.6</v>
      </c>
      <c r="N86" s="36">
        <v>205517</v>
      </c>
      <c r="O86" s="37">
        <v>6.9</v>
      </c>
      <c r="P86" s="40">
        <f t="shared" si="13"/>
        <v>14.5812365451329</v>
      </c>
      <c r="Q86" s="48">
        <v>4.68363375407941</v>
      </c>
      <c r="R86" s="40">
        <f t="shared" si="14"/>
        <v>3.81081659973226</v>
      </c>
      <c r="S86" s="40">
        <f t="shared" si="15"/>
        <v>0.301780187416332</v>
      </c>
      <c r="T86" s="49">
        <f t="shared" si="16"/>
        <v>0.512687514901444</v>
      </c>
      <c r="U86" s="37">
        <f t="shared" si="17"/>
        <v>1.84738955823293</v>
      </c>
      <c r="V86" s="50">
        <f t="shared" si="18"/>
        <v>76.7102279409973</v>
      </c>
      <c r="W86" s="50">
        <f>(Q86-$Q$8)/($Q$3-$Q$8)*100</f>
        <v>24.7276584044455</v>
      </c>
      <c r="X86" s="50">
        <f>(R86-$R$8)/($R$3-$R$8)*100</f>
        <v>58.7322504521546</v>
      </c>
      <c r="Y86" s="50">
        <f t="shared" si="19"/>
        <v>4.66600622191572</v>
      </c>
      <c r="Z86" s="50">
        <f t="shared" si="20"/>
        <v>3.66832989137562</v>
      </c>
      <c r="AA86" s="50">
        <f>(U86-$U$8)/($U$3-$U$8)*100</f>
        <v>-18.1546700265342</v>
      </c>
      <c r="AB86" s="50">
        <f t="shared" si="21"/>
        <v>20.1661073937518</v>
      </c>
    </row>
    <row r="87" s="25" customFormat="1" spans="1:28">
      <c r="A87" s="28" t="s">
        <v>184</v>
      </c>
      <c r="B87" s="29">
        <v>2010</v>
      </c>
      <c r="C87" s="39">
        <v>45239</v>
      </c>
      <c r="D87" s="39">
        <v>701578</v>
      </c>
      <c r="E87" s="39">
        <v>34012</v>
      </c>
      <c r="F87" s="39">
        <v>425463</v>
      </c>
      <c r="G87" s="31">
        <f t="shared" si="11"/>
        <v>79251</v>
      </c>
      <c r="H87" s="31">
        <f t="shared" si="12"/>
        <v>1127041</v>
      </c>
      <c r="I87" s="36">
        <v>2302.66</v>
      </c>
      <c r="J87" s="53">
        <v>7.44</v>
      </c>
      <c r="K87" s="55">
        <v>105083</v>
      </c>
      <c r="L87" s="36">
        <v>6808.728</v>
      </c>
      <c r="M87" s="36">
        <v>9299</v>
      </c>
      <c r="N87" s="39">
        <v>6341</v>
      </c>
      <c r="O87" s="37">
        <v>10.7</v>
      </c>
      <c r="P87" s="40">
        <f t="shared" si="13"/>
        <v>14.2211580926424</v>
      </c>
      <c r="Q87" s="48">
        <v>9.70962533850327</v>
      </c>
      <c r="R87" s="40">
        <f t="shared" si="14"/>
        <v>4.56354824420453</v>
      </c>
      <c r="S87" s="40">
        <f t="shared" si="15"/>
        <v>2.95689680630228</v>
      </c>
      <c r="T87" s="49">
        <f t="shared" si="16"/>
        <v>14.6648793565684</v>
      </c>
      <c r="U87" s="37">
        <f t="shared" si="17"/>
        <v>4.64679978807119</v>
      </c>
      <c r="V87" s="50">
        <f t="shared" si="18"/>
        <v>80.366598361766</v>
      </c>
      <c r="W87" s="50">
        <f>(Q87-$Q$8)/($Q$3-$Q$8)*100</f>
        <v>75.0206937872153</v>
      </c>
      <c r="X87" s="50">
        <f>(R87-$R$8)/($R$3-$R$8)*100</f>
        <v>88.2088833328634</v>
      </c>
      <c r="Y87" s="50">
        <f t="shared" si="19"/>
        <v>98.9312724286406</v>
      </c>
      <c r="Z87" s="50">
        <f t="shared" si="20"/>
        <v>106.350478819178</v>
      </c>
      <c r="AA87" s="50">
        <f>(U87-$U$8)/($U$3-$U$8)*100</f>
        <v>91.4689763730997</v>
      </c>
      <c r="AB87" s="50">
        <f t="shared" si="21"/>
        <v>92.5941631216481</v>
      </c>
    </row>
    <row r="88" s="25" customFormat="1" spans="1:28">
      <c r="A88" s="28" t="s">
        <v>198</v>
      </c>
      <c r="B88" s="29">
        <v>2010</v>
      </c>
      <c r="C88" s="39">
        <v>305741</v>
      </c>
      <c r="D88" s="39">
        <v>5921080</v>
      </c>
      <c r="E88" s="39">
        <v>204644</v>
      </c>
      <c r="F88" s="39">
        <v>3438646</v>
      </c>
      <c r="G88" s="31">
        <f t="shared" si="11"/>
        <v>510385</v>
      </c>
      <c r="H88" s="31">
        <f t="shared" si="12"/>
        <v>9359726</v>
      </c>
      <c r="I88" s="36">
        <v>8044.92</v>
      </c>
      <c r="J88" s="53">
        <v>3.35</v>
      </c>
      <c r="K88" s="55">
        <v>301227</v>
      </c>
      <c r="L88" s="36">
        <v>2599.118</v>
      </c>
      <c r="M88" s="36">
        <v>18743.3</v>
      </c>
      <c r="N88" s="36">
        <v>193159</v>
      </c>
      <c r="O88" s="37">
        <v>30.1</v>
      </c>
      <c r="P88" s="40">
        <f t="shared" si="13"/>
        <v>18.3385601065862</v>
      </c>
      <c r="Q88" s="48">
        <v>3.61735633807306</v>
      </c>
      <c r="R88" s="40">
        <f t="shared" si="14"/>
        <v>3.74431318148596</v>
      </c>
      <c r="S88" s="40">
        <f t="shared" si="15"/>
        <v>0.323075680056483</v>
      </c>
      <c r="T88" s="49">
        <f t="shared" si="16"/>
        <v>0.970356027935535</v>
      </c>
      <c r="U88" s="37">
        <f t="shared" si="17"/>
        <v>3.74149152508664</v>
      </c>
      <c r="V88" s="50">
        <f t="shared" si="18"/>
        <v>38.556968182376</v>
      </c>
      <c r="W88" s="50">
        <f>(Q88-$Q$8)/($Q$3-$Q$8)*100</f>
        <v>14.0578578466312</v>
      </c>
      <c r="X88" s="50">
        <f>(R88-$R$8)/($R$3-$R$8)*100</f>
        <v>56.1280064837309</v>
      </c>
      <c r="Y88" s="50">
        <f t="shared" si="19"/>
        <v>5.42206539779082</v>
      </c>
      <c r="Z88" s="50">
        <f t="shared" si="20"/>
        <v>6.98897357263011</v>
      </c>
      <c r="AA88" s="50">
        <f>(U88-$U$8)/($U$3-$U$8)*100</f>
        <v>56.017511687333</v>
      </c>
      <c r="AB88" s="50">
        <f t="shared" si="21"/>
        <v>24.8176531872818</v>
      </c>
    </row>
    <row r="89" s="25" customFormat="1" spans="1:28">
      <c r="A89" s="28" t="s">
        <v>177</v>
      </c>
      <c r="B89" s="29">
        <v>2010</v>
      </c>
      <c r="C89" s="39">
        <v>37317</v>
      </c>
      <c r="D89" s="39">
        <v>505895</v>
      </c>
      <c r="E89" s="39">
        <v>25899</v>
      </c>
      <c r="F89" s="39">
        <v>273408</v>
      </c>
      <c r="G89" s="31">
        <f t="shared" si="11"/>
        <v>63216</v>
      </c>
      <c r="H89" s="31">
        <f t="shared" si="12"/>
        <v>779303</v>
      </c>
      <c r="I89" s="36">
        <v>1299.29</v>
      </c>
      <c r="J89" s="53">
        <v>4.93</v>
      </c>
      <c r="K89" s="55">
        <v>48828</v>
      </c>
      <c r="L89" s="36">
        <v>1258.328</v>
      </c>
      <c r="M89" s="36">
        <v>9158.9</v>
      </c>
      <c r="N89" s="39">
        <v>11760</v>
      </c>
      <c r="O89" s="37">
        <v>2.9</v>
      </c>
      <c r="P89" s="40">
        <f t="shared" si="13"/>
        <v>12.3276227537332</v>
      </c>
      <c r="Q89" s="48">
        <v>7.12031688340719</v>
      </c>
      <c r="R89" s="40">
        <f t="shared" si="14"/>
        <v>3.75805247481317</v>
      </c>
      <c r="S89" s="40">
        <f t="shared" si="15"/>
        <v>0.968473550939359</v>
      </c>
      <c r="T89" s="49">
        <f t="shared" si="16"/>
        <v>7.78818027210884</v>
      </c>
      <c r="U89" s="37">
        <f t="shared" si="17"/>
        <v>2.23198823973093</v>
      </c>
      <c r="V89" s="50">
        <f t="shared" si="18"/>
        <v>99.5942598782488</v>
      </c>
      <c r="W89" s="50">
        <f>(Q89-$Q$8)/($Q$3-$Q$8)*100</f>
        <v>49.1105465930512</v>
      </c>
      <c r="X89" s="50">
        <f>(R89-$R$8)/($R$3-$R$8)*100</f>
        <v>56.6660310352701</v>
      </c>
      <c r="Y89" s="50">
        <f t="shared" si="19"/>
        <v>28.3357866540552</v>
      </c>
      <c r="Z89" s="50">
        <f t="shared" si="20"/>
        <v>56.456141078277</v>
      </c>
      <c r="AA89" s="50">
        <f>(U89-$U$8)/($U$3-$U$8)*100</f>
        <v>-3.09395851776119</v>
      </c>
      <c r="AB89" s="50">
        <f t="shared" si="21"/>
        <v>48.6954406181492</v>
      </c>
    </row>
    <row r="90" s="25" customFormat="1" spans="1:28">
      <c r="A90" s="28" t="s">
        <v>201</v>
      </c>
      <c r="B90" s="52">
        <v>2010</v>
      </c>
      <c r="C90" s="39">
        <v>18901</v>
      </c>
      <c r="D90" s="39">
        <v>299408</v>
      </c>
      <c r="E90" s="39">
        <v>8873</v>
      </c>
      <c r="F90" s="39">
        <v>138992</v>
      </c>
      <c r="G90" s="31">
        <f t="shared" si="11"/>
        <v>27774</v>
      </c>
      <c r="H90" s="31">
        <f t="shared" si="12"/>
        <v>438400</v>
      </c>
      <c r="I90" s="36">
        <v>300.22</v>
      </c>
      <c r="J90" s="53">
        <v>3.01</v>
      </c>
      <c r="K90" s="55">
        <v>8838</v>
      </c>
      <c r="L90" s="36">
        <v>53.493</v>
      </c>
      <c r="M90" s="36">
        <v>595.6</v>
      </c>
      <c r="N90" s="36">
        <v>870537</v>
      </c>
      <c r="O90" s="37">
        <v>0.6</v>
      </c>
      <c r="P90" s="40">
        <f t="shared" si="13"/>
        <v>15.784546698351</v>
      </c>
      <c r="Q90" s="48">
        <v>3.43012969040384</v>
      </c>
      <c r="R90" s="40">
        <f t="shared" si="14"/>
        <v>2.94384118313237</v>
      </c>
      <c r="S90" s="40">
        <f t="shared" si="15"/>
        <v>0.17817933515422</v>
      </c>
      <c r="T90" s="49">
        <f t="shared" si="16"/>
        <v>0.00684175399781974</v>
      </c>
      <c r="U90" s="37">
        <f t="shared" si="17"/>
        <v>1.99853440810073</v>
      </c>
      <c r="V90" s="50">
        <f t="shared" si="18"/>
        <v>64.4913694650035</v>
      </c>
      <c r="W90" s="50">
        <f>(Q90-$Q$8)/($Q$3-$Q$8)*100</f>
        <v>12.1843576113726</v>
      </c>
      <c r="X90" s="50">
        <f>(R90-$R$8)/($R$3-$R$8)*100</f>
        <v>24.7818828020324</v>
      </c>
      <c r="Y90" s="50">
        <f t="shared" si="19"/>
        <v>0.277774398503475</v>
      </c>
      <c r="Z90" s="50">
        <f t="shared" si="20"/>
        <v>-0.00186694715773803</v>
      </c>
      <c r="AA90" s="50">
        <f>(U90-$U$8)/($U$3-$U$8)*100</f>
        <v>-12.235905638083</v>
      </c>
      <c r="AB90" s="50">
        <f t="shared" si="21"/>
        <v>12.1852675715754</v>
      </c>
    </row>
    <row r="91" s="25" customFormat="1" spans="1:28">
      <c r="A91" s="28" t="s">
        <v>206</v>
      </c>
      <c r="B91" s="29">
        <v>2010</v>
      </c>
      <c r="C91" s="39">
        <v>133963</v>
      </c>
      <c r="D91" s="39">
        <v>1935798</v>
      </c>
      <c r="E91" s="39">
        <v>83759</v>
      </c>
      <c r="F91" s="39">
        <v>1003278</v>
      </c>
      <c r="G91" s="31">
        <f t="shared" si="11"/>
        <v>217722</v>
      </c>
      <c r="H91" s="31">
        <f t="shared" si="12"/>
        <v>2939076</v>
      </c>
      <c r="I91" s="36">
        <v>2185</v>
      </c>
      <c r="J91" s="53">
        <v>5.37</v>
      </c>
      <c r="K91" s="55">
        <v>116230</v>
      </c>
      <c r="L91" s="36">
        <v>1113.386</v>
      </c>
      <c r="M91" s="36">
        <v>8322.6</v>
      </c>
      <c r="N91" s="36">
        <v>228504</v>
      </c>
      <c r="O91" s="37">
        <v>4.6</v>
      </c>
      <c r="P91" s="40">
        <f t="shared" si="13"/>
        <v>13.4992145947585</v>
      </c>
      <c r="Q91" s="48">
        <v>5.73151169932034</v>
      </c>
      <c r="R91" s="40">
        <f t="shared" si="14"/>
        <v>5.31945080091533</v>
      </c>
      <c r="S91" s="40">
        <f t="shared" si="15"/>
        <v>0.50955881006865</v>
      </c>
      <c r="T91" s="49">
        <f t="shared" si="16"/>
        <v>0.3642211952526</v>
      </c>
      <c r="U91" s="37">
        <f t="shared" si="17"/>
        <v>2.10526315789474</v>
      </c>
      <c r="V91" s="50">
        <f t="shared" si="18"/>
        <v>87.6974809315809</v>
      </c>
      <c r="W91" s="50">
        <f>(Q91-$Q$8)/($Q$3-$Q$8)*100</f>
        <v>35.2133430084851</v>
      </c>
      <c r="X91" s="50">
        <f>(R91-$R$8)/($R$3-$R$8)*100</f>
        <v>117.80968771166</v>
      </c>
      <c r="Y91" s="50">
        <f t="shared" si="19"/>
        <v>12.0428223802228</v>
      </c>
      <c r="Z91" s="50">
        <f t="shared" si="20"/>
        <v>2.59112284701791</v>
      </c>
      <c r="AA91" s="50">
        <f>(U91-$U$8)/($U$3-$U$8)*100</f>
        <v>-8.0564557656112</v>
      </c>
      <c r="AB91" s="50">
        <f t="shared" si="21"/>
        <v>31.592884208473</v>
      </c>
    </row>
    <row r="92" s="25" customFormat="1" spans="1:28">
      <c r="A92" s="28" t="s">
        <v>200</v>
      </c>
      <c r="B92" s="29">
        <v>2010</v>
      </c>
      <c r="C92" s="39">
        <v>237537</v>
      </c>
      <c r="D92" s="39">
        <v>4352084</v>
      </c>
      <c r="E92" s="39">
        <v>119818</v>
      </c>
      <c r="F92" s="39">
        <v>2073500</v>
      </c>
      <c r="G92" s="31">
        <f t="shared" si="11"/>
        <v>357355</v>
      </c>
      <c r="H92" s="31">
        <f t="shared" si="12"/>
        <v>6425584</v>
      </c>
      <c r="I92" s="36">
        <v>4601.6</v>
      </c>
      <c r="J92" s="53">
        <v>3.47</v>
      </c>
      <c r="K92" s="55">
        <v>157143</v>
      </c>
      <c r="L92" s="36">
        <v>1565.998</v>
      </c>
      <c r="M92" s="36">
        <v>7982.5</v>
      </c>
      <c r="N92" s="36">
        <v>195107</v>
      </c>
      <c r="O92" s="37">
        <v>5.1</v>
      </c>
      <c r="P92" s="40">
        <f t="shared" si="13"/>
        <v>17.9809545130193</v>
      </c>
      <c r="Q92" s="48">
        <v>3.16104362162463</v>
      </c>
      <c r="R92" s="40">
        <f t="shared" si="14"/>
        <v>3.41496436022253</v>
      </c>
      <c r="S92" s="40">
        <f t="shared" si="15"/>
        <v>0.34031597705146</v>
      </c>
      <c r="T92" s="49">
        <f t="shared" si="16"/>
        <v>0.409134474929141</v>
      </c>
      <c r="U92" s="37">
        <f t="shared" si="17"/>
        <v>1.10831015299026</v>
      </c>
      <c r="V92" s="50">
        <f t="shared" si="18"/>
        <v>42.1882282746577</v>
      </c>
      <c r="W92" s="50">
        <f>(Q92-$Q$8)/($Q$3-$Q$8)*100</f>
        <v>9.49172373986679</v>
      </c>
      <c r="X92" s="50">
        <f>(R92-$R$8)/($R$3-$R$8)*100</f>
        <v>43.2308546695775</v>
      </c>
      <c r="Y92" s="50">
        <f t="shared" si="19"/>
        <v>6.03415195329453</v>
      </c>
      <c r="Z92" s="50">
        <f t="shared" si="20"/>
        <v>2.91699407065443</v>
      </c>
      <c r="AA92" s="50">
        <f>(U92-$U$8)/($U$3-$U$8)*100</f>
        <v>-47.0966873550396</v>
      </c>
      <c r="AB92" s="50">
        <f t="shared" si="21"/>
        <v>6.790796180071</v>
      </c>
    </row>
    <row r="93" s="25" customFormat="1" spans="1:28">
      <c r="A93" s="28" t="s">
        <v>186</v>
      </c>
      <c r="B93" s="29">
        <v>2010</v>
      </c>
      <c r="C93" s="36">
        <v>171908</v>
      </c>
      <c r="D93" s="36">
        <v>3333274</v>
      </c>
      <c r="E93" s="36">
        <v>120521</v>
      </c>
      <c r="F93" s="36">
        <v>1671286</v>
      </c>
      <c r="G93" s="31">
        <f t="shared" si="11"/>
        <v>292429</v>
      </c>
      <c r="H93" s="31">
        <f t="shared" si="12"/>
        <v>5004560</v>
      </c>
      <c r="I93" s="36">
        <v>5446.51</v>
      </c>
      <c r="J93" s="53">
        <v>3.88</v>
      </c>
      <c r="K93" s="55">
        <v>184097</v>
      </c>
      <c r="L93" s="36">
        <v>3761.208</v>
      </c>
      <c r="M93" s="36">
        <v>30381.1</v>
      </c>
      <c r="N93" s="36">
        <v>105672</v>
      </c>
      <c r="O93" s="37">
        <v>20.2</v>
      </c>
      <c r="P93" s="40">
        <f t="shared" si="13"/>
        <v>17.1137609471017</v>
      </c>
      <c r="Q93" s="48">
        <v>6.07590119710719</v>
      </c>
      <c r="R93" s="40">
        <f t="shared" si="14"/>
        <v>3.38009110421169</v>
      </c>
      <c r="S93" s="40">
        <f t="shared" si="15"/>
        <v>0.690572127839662</v>
      </c>
      <c r="T93" s="49">
        <f t="shared" si="16"/>
        <v>2.87503785297903</v>
      </c>
      <c r="U93" s="37">
        <f t="shared" si="17"/>
        <v>3.7087970094611</v>
      </c>
      <c r="V93" s="50">
        <f t="shared" si="18"/>
        <v>50.9940340138529</v>
      </c>
      <c r="W93" s="50">
        <f>(Q93-$Q$8)/($Q$3-$Q$8)*100</f>
        <v>38.6595073935045</v>
      </c>
      <c r="X93" s="50">
        <f>(R93-$R$8)/($R$3-$R$8)*100</f>
        <v>41.8652336380514</v>
      </c>
      <c r="Y93" s="50">
        <f t="shared" si="19"/>
        <v>18.4693832571633</v>
      </c>
      <c r="Z93" s="50">
        <f t="shared" si="20"/>
        <v>20.8085165103804</v>
      </c>
      <c r="AA93" s="50">
        <f>(U93-$U$8)/($U$3-$U$8)*100</f>
        <v>54.7372091500561</v>
      </c>
      <c r="AB93" s="50">
        <f t="shared" si="21"/>
        <v>34.8580983891058</v>
      </c>
    </row>
    <row r="94" s="25" customFormat="1" spans="1:28">
      <c r="A94" s="28" t="s">
        <v>197</v>
      </c>
      <c r="B94" s="29">
        <v>2010</v>
      </c>
      <c r="C94" s="36">
        <v>116057</v>
      </c>
      <c r="D94" s="36">
        <v>1999407</v>
      </c>
      <c r="E94" s="36">
        <v>77089</v>
      </c>
      <c r="F94" s="36">
        <v>1281724</v>
      </c>
      <c r="G94" s="31">
        <f t="shared" si="11"/>
        <v>193146</v>
      </c>
      <c r="H94" s="31">
        <f t="shared" si="12"/>
        <v>3281131</v>
      </c>
      <c r="I94" s="36">
        <v>2884.62</v>
      </c>
      <c r="J94" s="53">
        <v>3.14</v>
      </c>
      <c r="K94" s="55">
        <v>103624</v>
      </c>
      <c r="L94" s="36">
        <v>1030.769</v>
      </c>
      <c r="M94" s="36">
        <v>9930.9</v>
      </c>
      <c r="N94" s="39">
        <v>82402</v>
      </c>
      <c r="O94" s="37">
        <v>9.5</v>
      </c>
      <c r="P94" s="40">
        <f t="shared" si="13"/>
        <v>16.9878278607892</v>
      </c>
      <c r="Q94" s="48">
        <v>3.3625151500713</v>
      </c>
      <c r="R94" s="40">
        <f t="shared" si="14"/>
        <v>3.592292918998</v>
      </c>
      <c r="S94" s="40">
        <f t="shared" si="15"/>
        <v>0.357332681601043</v>
      </c>
      <c r="T94" s="49">
        <f t="shared" si="16"/>
        <v>1.20517705880925</v>
      </c>
      <c r="U94" s="37">
        <f t="shared" si="17"/>
        <v>3.29332806400843</v>
      </c>
      <c r="V94" s="50">
        <f t="shared" si="18"/>
        <v>52.2728053721612</v>
      </c>
      <c r="W94" s="50">
        <f>(Q94-$Q$8)/($Q$3-$Q$8)*100</f>
        <v>11.5077666517155</v>
      </c>
      <c r="X94" s="50">
        <f>(R94-$R$8)/($R$3-$R$8)*100</f>
        <v>50.17496133053</v>
      </c>
      <c r="Y94" s="50">
        <f t="shared" si="19"/>
        <v>6.63830025055487</v>
      </c>
      <c r="Z94" s="50">
        <f t="shared" si="20"/>
        <v>8.69273284421974</v>
      </c>
      <c r="AA94" s="50">
        <f>(U94-$U$8)/($U$3-$U$8)*100</f>
        <v>38.4676319795232</v>
      </c>
      <c r="AB94" s="50">
        <f t="shared" si="21"/>
        <v>23.9582916244121</v>
      </c>
    </row>
    <row r="95" s="25" customFormat="1" spans="1:28">
      <c r="A95" s="28" t="s">
        <v>187</v>
      </c>
      <c r="B95" s="29">
        <v>2011</v>
      </c>
      <c r="C95" s="30">
        <v>243319</v>
      </c>
      <c r="D95" s="30">
        <v>4435804</v>
      </c>
      <c r="E95" s="30">
        <v>161604</v>
      </c>
      <c r="F95" s="30">
        <v>2498800</v>
      </c>
      <c r="G95" s="31">
        <f t="shared" si="11"/>
        <v>404923</v>
      </c>
      <c r="H95" s="31">
        <f t="shared" si="12"/>
        <v>6934604</v>
      </c>
      <c r="I95" s="36">
        <v>5968</v>
      </c>
      <c r="J95" s="30">
        <v>2.97</v>
      </c>
      <c r="K95" s="57">
        <v>204210</v>
      </c>
      <c r="L95" s="36"/>
      <c r="M95" s="39">
        <v>22722</v>
      </c>
      <c r="N95" s="36">
        <v>140208</v>
      </c>
      <c r="O95" s="30">
        <v>24.5</v>
      </c>
      <c r="P95" s="40">
        <f t="shared" si="13"/>
        <v>17.125735016287</v>
      </c>
      <c r="Q95" s="30">
        <v>3.16</v>
      </c>
      <c r="R95" s="40">
        <f t="shared" si="14"/>
        <v>3.42174932975871</v>
      </c>
      <c r="S95" s="37">
        <v>0.792264257481649</v>
      </c>
      <c r="T95" s="49">
        <f t="shared" si="16"/>
        <v>1.62059226292366</v>
      </c>
      <c r="U95" s="37">
        <f t="shared" si="17"/>
        <v>4.10522788203753</v>
      </c>
      <c r="V95" s="50">
        <f t="shared" si="18"/>
        <v>50.8724448654805</v>
      </c>
      <c r="W95" s="50">
        <f>(Q95-$Q$8)/($Q$3-$Q$8)*100</f>
        <v>9.48128064651652</v>
      </c>
      <c r="X95" s="50">
        <f>(R95-$R$8)/($R$3-$R$8)*100</f>
        <v>43.4965510270955</v>
      </c>
      <c r="Y95" s="50">
        <f t="shared" si="19"/>
        <v>22.079784248082</v>
      </c>
      <c r="Z95" s="50">
        <f t="shared" si="20"/>
        <v>11.7068048927742</v>
      </c>
      <c r="AA95" s="50">
        <f>(U95-$U$8)/($U$3-$U$8)*100</f>
        <v>70.2612639434573</v>
      </c>
      <c r="AB95" s="50">
        <f t="shared" si="21"/>
        <v>30.7659126260723</v>
      </c>
    </row>
    <row r="96" s="25" customFormat="1" spans="1:28">
      <c r="A96" s="28" t="s">
        <v>176</v>
      </c>
      <c r="B96" s="29">
        <v>2011</v>
      </c>
      <c r="C96" s="30">
        <v>50867</v>
      </c>
      <c r="D96" s="30">
        <v>680457</v>
      </c>
      <c r="E96" s="30">
        <v>30539</v>
      </c>
      <c r="F96" s="30">
        <v>302269</v>
      </c>
      <c r="G96" s="31">
        <f t="shared" si="11"/>
        <v>81406</v>
      </c>
      <c r="H96" s="31">
        <f t="shared" si="12"/>
        <v>982726</v>
      </c>
      <c r="I96" s="36">
        <v>2018.6</v>
      </c>
      <c r="J96" s="30">
        <v>7.4</v>
      </c>
      <c r="K96" s="30">
        <v>94735</v>
      </c>
      <c r="L96" s="30">
        <v>5049</v>
      </c>
      <c r="M96" s="30">
        <v>9164</v>
      </c>
      <c r="N96" s="30">
        <v>16406</v>
      </c>
      <c r="O96" s="30">
        <v>11.8</v>
      </c>
      <c r="P96" s="40">
        <f t="shared" si="13"/>
        <v>12.0719111613395</v>
      </c>
      <c r="Q96" s="30">
        <v>14.2</v>
      </c>
      <c r="R96" s="40">
        <f t="shared" si="14"/>
        <v>4.69310413157634</v>
      </c>
      <c r="S96" s="40">
        <f>L96/I96</f>
        <v>2.50123848211632</v>
      </c>
      <c r="T96" s="49">
        <f t="shared" si="16"/>
        <v>5.58576130683896</v>
      </c>
      <c r="U96" s="37">
        <f t="shared" si="17"/>
        <v>5.84563558902209</v>
      </c>
      <c r="V96" s="50">
        <f t="shared" si="18"/>
        <v>102.190850416253</v>
      </c>
      <c r="W96" s="50">
        <f>(Q96-$Q$8)/($Q$3-$Q$8)*100</f>
        <v>119.954030411263</v>
      </c>
      <c r="X96" s="50">
        <f>(R96-$R$8)/($R$3-$R$8)*100</f>
        <v>93.2822336531767</v>
      </c>
      <c r="Y96" s="50">
        <f t="shared" si="19"/>
        <v>82.7539215269232</v>
      </c>
      <c r="Z96" s="50">
        <f t="shared" si="20"/>
        <v>40.4763469429664</v>
      </c>
      <c r="AA96" s="50">
        <f>(U96-$U$8)/($U$3-$U$8)*100</f>
        <v>138.414847519058</v>
      </c>
      <c r="AB96" s="50">
        <f t="shared" si="21"/>
        <v>87.9681749292322</v>
      </c>
    </row>
    <row r="97" s="25" customFormat="1" spans="1:28">
      <c r="A97" s="28" t="s">
        <v>188</v>
      </c>
      <c r="B97" s="29">
        <v>2011</v>
      </c>
      <c r="C97" s="30">
        <v>155337</v>
      </c>
      <c r="D97" s="30">
        <v>2460858</v>
      </c>
      <c r="E97" s="30">
        <v>97795</v>
      </c>
      <c r="F97" s="30">
        <v>1157266</v>
      </c>
      <c r="G97" s="31">
        <f t="shared" si="11"/>
        <v>253132</v>
      </c>
      <c r="H97" s="31">
        <f t="shared" si="12"/>
        <v>3618124</v>
      </c>
      <c r="I97" s="36">
        <v>3720</v>
      </c>
      <c r="J97" s="30">
        <v>3.5</v>
      </c>
      <c r="K97" s="44">
        <v>124232</v>
      </c>
      <c r="L97" s="36"/>
      <c r="M97" s="39">
        <v>13908</v>
      </c>
      <c r="N97" s="36">
        <v>123707</v>
      </c>
      <c r="O97" s="30">
        <v>5.8</v>
      </c>
      <c r="P97" s="40">
        <f t="shared" si="13"/>
        <v>14.2934279348324</v>
      </c>
      <c r="Q97" s="30">
        <v>4.47</v>
      </c>
      <c r="R97" s="40">
        <f t="shared" si="14"/>
        <v>3.33956989247312</v>
      </c>
      <c r="S97" s="37">
        <v>0.173146675151129</v>
      </c>
      <c r="T97" s="49">
        <f t="shared" si="16"/>
        <v>1.12426944311963</v>
      </c>
      <c r="U97" s="37">
        <f t="shared" si="17"/>
        <v>1.55913978494624</v>
      </c>
      <c r="V97" s="50">
        <f t="shared" si="18"/>
        <v>79.6327435268832</v>
      </c>
      <c r="W97" s="50">
        <f>(Q97-$Q$8)/($Q$3-$Q$8)*100</f>
        <v>22.5899130914276</v>
      </c>
      <c r="X97" s="50">
        <f>(R97-$R$8)/($R$3-$R$8)*100</f>
        <v>40.2784411987131</v>
      </c>
      <c r="Y97" s="50">
        <f t="shared" si="19"/>
        <v>0.0990986177318045</v>
      </c>
      <c r="Z97" s="50">
        <f t="shared" si="20"/>
        <v>8.10570237313924</v>
      </c>
      <c r="AA97" s="50">
        <f>(U97-$U$8)/($U$3-$U$8)*100</f>
        <v>-29.4424015939727</v>
      </c>
      <c r="AB97" s="50">
        <f t="shared" si="21"/>
        <v>17.3914578781236</v>
      </c>
    </row>
    <row r="98" s="25" customFormat="1" spans="1:28">
      <c r="A98" s="51" t="s">
        <v>203</v>
      </c>
      <c r="B98" s="52">
        <v>2011</v>
      </c>
      <c r="C98" s="30">
        <v>141324</v>
      </c>
      <c r="D98" s="30">
        <v>2200743</v>
      </c>
      <c r="E98" s="30">
        <v>84462</v>
      </c>
      <c r="F98" s="30">
        <v>1285392</v>
      </c>
      <c r="G98" s="31">
        <f t="shared" si="11"/>
        <v>225786</v>
      </c>
      <c r="H98" s="31">
        <f t="shared" si="12"/>
        <v>3486135</v>
      </c>
      <c r="I98" s="36">
        <v>2564.19</v>
      </c>
      <c r="J98" s="30">
        <v>3.48</v>
      </c>
      <c r="K98" s="44">
        <v>94907</v>
      </c>
      <c r="L98" s="36"/>
      <c r="M98" s="39">
        <v>6913</v>
      </c>
      <c r="N98" s="36">
        <v>384073</v>
      </c>
      <c r="O98" s="30">
        <v>3.8</v>
      </c>
      <c r="P98" s="40">
        <f t="shared" si="13"/>
        <v>15.439996279663</v>
      </c>
      <c r="Q98" s="30">
        <v>3.88</v>
      </c>
      <c r="R98" s="40">
        <f t="shared" si="14"/>
        <v>3.70124678748455</v>
      </c>
      <c r="S98" s="37">
        <v>0.492061692408411</v>
      </c>
      <c r="T98" s="49">
        <f t="shared" si="16"/>
        <v>0.179991824470869</v>
      </c>
      <c r="U98" s="37">
        <f t="shared" si="17"/>
        <v>1.48194946552323</v>
      </c>
      <c r="V98" s="50">
        <f t="shared" si="18"/>
        <v>67.9900624599337</v>
      </c>
      <c r="W98" s="50">
        <f>(Q98-$Q$8)/($Q$3-$Q$8)*100</f>
        <v>16.6860251963913</v>
      </c>
      <c r="X98" s="50">
        <f>(R98-$R$8)/($R$3-$R$8)*100</f>
        <v>54.4415458509173</v>
      </c>
      <c r="Y98" s="50">
        <f t="shared" si="19"/>
        <v>11.4216178567149</v>
      </c>
      <c r="Z98" s="50">
        <f t="shared" si="20"/>
        <v>1.25443465771642</v>
      </c>
      <c r="AA98" s="50">
        <f>(U98-$U$8)/($U$3-$U$8)*100</f>
        <v>-32.4651398092259</v>
      </c>
      <c r="AB98" s="50">
        <f t="shared" si="21"/>
        <v>15.3653698379788</v>
      </c>
    </row>
    <row r="99" s="25" customFormat="1" spans="1:28">
      <c r="A99" s="28" t="s">
        <v>194</v>
      </c>
      <c r="B99" s="29">
        <v>2011</v>
      </c>
      <c r="C99" s="30">
        <v>432451</v>
      </c>
      <c r="D99" s="30">
        <v>8220577</v>
      </c>
      <c r="E99" s="30">
        <v>268008</v>
      </c>
      <c r="F99" s="30">
        <v>4790565</v>
      </c>
      <c r="G99" s="31">
        <f t="shared" si="11"/>
        <v>700459</v>
      </c>
      <c r="H99" s="31">
        <f t="shared" si="12"/>
        <v>13011142</v>
      </c>
      <c r="I99" s="36">
        <v>10505</v>
      </c>
      <c r="J99" s="30">
        <v>3.76</v>
      </c>
      <c r="K99" s="44">
        <v>325038</v>
      </c>
      <c r="L99" s="36"/>
      <c r="M99" s="39">
        <v>59215</v>
      </c>
      <c r="N99" s="36">
        <v>179839</v>
      </c>
      <c r="O99" s="30">
        <v>15.6</v>
      </c>
      <c r="P99" s="40">
        <f t="shared" si="13"/>
        <v>18.5751657127683</v>
      </c>
      <c r="Q99" s="30">
        <v>5.62</v>
      </c>
      <c r="R99" s="40">
        <f t="shared" si="14"/>
        <v>3.09412660637791</v>
      </c>
      <c r="S99" s="37">
        <v>0.340011373259748</v>
      </c>
      <c r="T99" s="49">
        <f t="shared" si="16"/>
        <v>3.29266733022314</v>
      </c>
      <c r="U99" s="37">
        <f t="shared" si="17"/>
        <v>1.4850071394574</v>
      </c>
      <c r="V99" s="50">
        <f t="shared" si="18"/>
        <v>36.154386928628</v>
      </c>
      <c r="W99" s="50">
        <f>(Q99-$Q$8)/($Q$3-$Q$8)*100</f>
        <v>34.097491191922</v>
      </c>
      <c r="X99" s="50">
        <f>(R99-$R$8)/($R$3-$R$8)*100</f>
        <v>30.6669924302275</v>
      </c>
      <c r="Y99" s="50">
        <f t="shared" si="19"/>
        <v>6.02333752905828</v>
      </c>
      <c r="Z99" s="50">
        <f t="shared" si="20"/>
        <v>23.8386543617317</v>
      </c>
      <c r="AA99" s="50">
        <f>(U99-$U$8)/($U$3-$U$8)*100</f>
        <v>-32.3454026722416</v>
      </c>
      <c r="AB99" s="50">
        <f t="shared" si="21"/>
        <v>16.8077674981473</v>
      </c>
    </row>
    <row r="100" s="25" customFormat="1" spans="1:28">
      <c r="A100" s="28" t="s">
        <v>195</v>
      </c>
      <c r="B100" s="29">
        <v>2011</v>
      </c>
      <c r="C100" s="30">
        <v>218967</v>
      </c>
      <c r="D100" s="30">
        <v>4270002</v>
      </c>
      <c r="E100" s="30">
        <v>119248</v>
      </c>
      <c r="F100" s="30">
        <v>2008317</v>
      </c>
      <c r="G100" s="31">
        <f t="shared" si="11"/>
        <v>338215</v>
      </c>
      <c r="H100" s="31">
        <f t="shared" si="12"/>
        <v>6278319</v>
      </c>
      <c r="I100" s="36">
        <v>4645</v>
      </c>
      <c r="J100" s="30">
        <v>2.83</v>
      </c>
      <c r="K100" s="44">
        <v>152039</v>
      </c>
      <c r="L100" s="36"/>
      <c r="M100" s="39">
        <v>13029</v>
      </c>
      <c r="N100" s="36">
        <v>239096</v>
      </c>
      <c r="O100" s="30">
        <v>5.9</v>
      </c>
      <c r="P100" s="40">
        <f t="shared" si="13"/>
        <v>18.5631003947193</v>
      </c>
      <c r="Q100" s="30">
        <v>3.8</v>
      </c>
      <c r="R100" s="40">
        <f t="shared" si="14"/>
        <v>3.27317545748116</v>
      </c>
      <c r="S100" s="37">
        <v>0.32295991368189</v>
      </c>
      <c r="T100" s="49">
        <f t="shared" si="16"/>
        <v>0.5449275604778</v>
      </c>
      <c r="U100" s="37">
        <f t="shared" si="17"/>
        <v>1.27018299246502</v>
      </c>
      <c r="V100" s="50">
        <f t="shared" si="18"/>
        <v>36.2769026518723</v>
      </c>
      <c r="W100" s="50">
        <f>(Q100-$Q$8)/($Q$3-$Q$8)*100</f>
        <v>15.885498024183</v>
      </c>
      <c r="X100" s="50">
        <f>(R100-$R$8)/($R$3-$R$8)*100</f>
        <v>37.6784649655469</v>
      </c>
      <c r="Y100" s="50">
        <f t="shared" si="19"/>
        <v>5.41795531537817</v>
      </c>
      <c r="Z100" s="50">
        <f t="shared" si="20"/>
        <v>3.9022496402278</v>
      </c>
      <c r="AA100" s="50">
        <f>(U100-$U$8)/($U$3-$U$8)*100</f>
        <v>-40.7578197152974</v>
      </c>
      <c r="AB100" s="50">
        <f t="shared" si="21"/>
        <v>7.46190183004343</v>
      </c>
    </row>
    <row r="101" s="25" customFormat="1" spans="1:28">
      <c r="A101" s="28" t="s">
        <v>199</v>
      </c>
      <c r="B101" s="29">
        <v>2011</v>
      </c>
      <c r="C101" s="30">
        <v>197094</v>
      </c>
      <c r="D101" s="30">
        <v>4087382</v>
      </c>
      <c r="E101" s="30">
        <v>111173</v>
      </c>
      <c r="F101" s="30">
        <v>2138054</v>
      </c>
      <c r="G101" s="31">
        <f t="shared" si="11"/>
        <v>308267</v>
      </c>
      <c r="H101" s="31">
        <f t="shared" si="12"/>
        <v>6225436</v>
      </c>
      <c r="I101" s="36">
        <v>3469</v>
      </c>
      <c r="J101" s="30">
        <v>2.77</v>
      </c>
      <c r="K101" s="44">
        <v>117534</v>
      </c>
      <c r="L101" s="36"/>
      <c r="M101" s="39">
        <v>3884</v>
      </c>
      <c r="N101" s="36">
        <v>72087</v>
      </c>
      <c r="O101" s="30">
        <v>4.8</v>
      </c>
      <c r="P101" s="40">
        <f t="shared" si="13"/>
        <v>20.1949478860858</v>
      </c>
      <c r="Q101" s="30">
        <v>2.68</v>
      </c>
      <c r="R101" s="40">
        <f t="shared" si="14"/>
        <v>3.38812337849524</v>
      </c>
      <c r="S101" s="37">
        <v>0.941071428571429</v>
      </c>
      <c r="T101" s="49">
        <f t="shared" si="16"/>
        <v>0.538793402416524</v>
      </c>
      <c r="U101" s="37">
        <f t="shared" si="17"/>
        <v>1.38368405880657</v>
      </c>
      <c r="V101" s="50">
        <f t="shared" si="18"/>
        <v>19.7065167891022</v>
      </c>
      <c r="W101" s="50">
        <f>(Q101-$Q$8)/($Q$3-$Q$8)*100</f>
        <v>4.67811761326668</v>
      </c>
      <c r="X101" s="50">
        <f>(R101-$R$8)/($R$3-$R$8)*100</f>
        <v>42.1797738888728</v>
      </c>
      <c r="Y101" s="50">
        <f t="shared" si="19"/>
        <v>27.3629222829505</v>
      </c>
      <c r="Z101" s="50">
        <f t="shared" si="20"/>
        <v>3.85774285720497</v>
      </c>
      <c r="AA101" s="50">
        <f>(U101-$U$8)/($U$3-$U$8)*100</f>
        <v>-36.3131689706557</v>
      </c>
      <c r="AB101" s="50">
        <f t="shared" si="21"/>
        <v>7.69045840324832</v>
      </c>
    </row>
    <row r="102" s="25" customFormat="1" spans="1:28">
      <c r="A102" s="28" t="s">
        <v>196</v>
      </c>
      <c r="B102" s="29">
        <v>2011</v>
      </c>
      <c r="C102" s="30">
        <v>51583</v>
      </c>
      <c r="D102" s="30">
        <v>765619</v>
      </c>
      <c r="E102" s="30">
        <v>25104</v>
      </c>
      <c r="F102" s="30">
        <v>392397</v>
      </c>
      <c r="G102" s="31">
        <f t="shared" si="11"/>
        <v>76687</v>
      </c>
      <c r="H102" s="31">
        <f t="shared" si="12"/>
        <v>1158016</v>
      </c>
      <c r="I102" s="36">
        <v>877.38</v>
      </c>
      <c r="J102" s="30">
        <v>3.14</v>
      </c>
      <c r="K102" s="44">
        <v>28465</v>
      </c>
      <c r="L102" s="36"/>
      <c r="M102" s="39">
        <v>4133</v>
      </c>
      <c r="N102" s="36">
        <v>7611</v>
      </c>
      <c r="O102" s="30">
        <v>0.5</v>
      </c>
      <c r="P102" s="40">
        <f t="shared" si="13"/>
        <v>15.1005515928384</v>
      </c>
      <c r="Q102" s="30">
        <v>4.77</v>
      </c>
      <c r="R102" s="40">
        <f t="shared" si="14"/>
        <v>3.24431831133602</v>
      </c>
      <c r="S102" s="37">
        <v>0.609891796485304</v>
      </c>
      <c r="T102" s="49">
        <f t="shared" si="16"/>
        <v>5.43029825252923</v>
      </c>
      <c r="U102" s="37">
        <f t="shared" si="17"/>
        <v>0.569878501903394</v>
      </c>
      <c r="V102" s="50">
        <f t="shared" si="18"/>
        <v>71.4369099561058</v>
      </c>
      <c r="W102" s="50">
        <f>(Q102-$Q$8)/($Q$3-$Q$8)*100</f>
        <v>25.5918899872087</v>
      </c>
      <c r="X102" s="50">
        <f>(R102-$R$8)/($R$3-$R$8)*100</f>
        <v>36.5484320924085</v>
      </c>
      <c r="Y102" s="50">
        <f t="shared" si="19"/>
        <v>15.6049693709075</v>
      </c>
      <c r="Z102" s="50">
        <f t="shared" si="20"/>
        <v>39.3483746349312</v>
      </c>
      <c r="AA102" s="50">
        <f>(U102-$U$8)/($U$3-$U$8)*100</f>
        <v>-68.1814288123602</v>
      </c>
      <c r="AB102" s="50">
        <f t="shared" si="21"/>
        <v>22.1272066749995</v>
      </c>
    </row>
    <row r="103" s="25" customFormat="1" spans="1:28">
      <c r="A103" s="51" t="s">
        <v>178</v>
      </c>
      <c r="B103" s="52">
        <v>2011</v>
      </c>
      <c r="C103" s="30">
        <v>316537</v>
      </c>
      <c r="D103" s="30">
        <v>5410910</v>
      </c>
      <c r="E103" s="30">
        <v>172505</v>
      </c>
      <c r="F103" s="30">
        <v>2150335</v>
      </c>
      <c r="G103" s="31">
        <f t="shared" si="11"/>
        <v>489042</v>
      </c>
      <c r="H103" s="31">
        <f t="shared" si="12"/>
        <v>7561245</v>
      </c>
      <c r="I103" s="36">
        <v>7240.51</v>
      </c>
      <c r="J103" s="30">
        <v>3.63</v>
      </c>
      <c r="K103" s="44">
        <v>266479</v>
      </c>
      <c r="L103" s="36"/>
      <c r="M103" s="39">
        <v>27935</v>
      </c>
      <c r="N103" s="36">
        <v>190379</v>
      </c>
      <c r="O103" s="30">
        <v>17.8</v>
      </c>
      <c r="P103" s="40">
        <f t="shared" si="13"/>
        <v>15.4613407437398</v>
      </c>
      <c r="Q103" s="30">
        <v>4.11</v>
      </c>
      <c r="R103" s="40">
        <f t="shared" si="14"/>
        <v>3.68038991728483</v>
      </c>
      <c r="S103" s="30">
        <v>0.24</v>
      </c>
      <c r="T103" s="49">
        <f t="shared" si="16"/>
        <v>1.46733620830029</v>
      </c>
      <c r="U103" s="37">
        <f t="shared" si="17"/>
        <v>2.45839036200489</v>
      </c>
      <c r="V103" s="50">
        <f t="shared" si="18"/>
        <v>67.7733228395603</v>
      </c>
      <c r="W103" s="50">
        <f>(Q103-$Q$8)/($Q$3-$Q$8)*100</f>
        <v>18.9875408164902</v>
      </c>
      <c r="X103" s="50">
        <f>(R103-$R$8)/($R$3-$R$8)*100</f>
        <v>53.6248001880608</v>
      </c>
      <c r="Y103" s="50">
        <f t="shared" si="19"/>
        <v>2.47260885033607</v>
      </c>
      <c r="Z103" s="50">
        <f t="shared" si="20"/>
        <v>10.5948456145942</v>
      </c>
      <c r="AA103" s="50">
        <f>(U103-$U$8)/($U$3-$U$8)*100</f>
        <v>5.77184683357559</v>
      </c>
      <c r="AB103" s="50">
        <f t="shared" si="21"/>
        <v>22.7917316041787</v>
      </c>
    </row>
    <row r="104" s="25" customFormat="1" spans="1:28">
      <c r="A104" s="28" t="s">
        <v>191</v>
      </c>
      <c r="B104" s="29">
        <v>2011</v>
      </c>
      <c r="C104" s="30">
        <v>495824</v>
      </c>
      <c r="D104" s="30">
        <v>10928960</v>
      </c>
      <c r="E104" s="30">
        <v>282202</v>
      </c>
      <c r="F104" s="30">
        <v>4679780</v>
      </c>
      <c r="G104" s="31">
        <f t="shared" si="11"/>
        <v>778026</v>
      </c>
      <c r="H104" s="31">
        <f t="shared" si="12"/>
        <v>15608740</v>
      </c>
      <c r="I104" s="36">
        <v>9388.24</v>
      </c>
      <c r="J104" s="30">
        <v>3.2</v>
      </c>
      <c r="K104" s="44">
        <v>349612</v>
      </c>
      <c r="L104" s="36"/>
      <c r="M104" s="39">
        <v>23393</v>
      </c>
      <c r="N104" s="36">
        <v>164132</v>
      </c>
      <c r="O104" s="30">
        <v>28.3</v>
      </c>
      <c r="P104" s="40">
        <f t="shared" si="13"/>
        <v>20.0619773632244</v>
      </c>
      <c r="Q104" s="30">
        <v>3.63</v>
      </c>
      <c r="R104" s="40">
        <f t="shared" si="14"/>
        <v>3.72393547672407</v>
      </c>
      <c r="S104" s="30">
        <v>0.23</v>
      </c>
      <c r="T104" s="49">
        <f t="shared" si="16"/>
        <v>1.42525528233373</v>
      </c>
      <c r="U104" s="37">
        <f t="shared" si="17"/>
        <v>3.01440951658671</v>
      </c>
      <c r="V104" s="50">
        <f t="shared" si="18"/>
        <v>21.0567488934165</v>
      </c>
      <c r="W104" s="50">
        <f>(Q104-$Q$8)/($Q$3-$Q$8)*100</f>
        <v>14.1843777832403</v>
      </c>
      <c r="X104" s="50">
        <f>(R104-$R$8)/($R$3-$R$8)*100</f>
        <v>55.3300247240579</v>
      </c>
      <c r="Y104" s="50">
        <f t="shared" si="19"/>
        <v>2.11757636123103</v>
      </c>
      <c r="Z104" s="50">
        <f t="shared" si="20"/>
        <v>10.2895247176293</v>
      </c>
      <c r="AA104" s="50">
        <f>(U104-$U$8)/($U$3-$U$8)*100</f>
        <v>27.545307023018</v>
      </c>
      <c r="AB104" s="50">
        <f t="shared" si="21"/>
        <v>18.3554613968305</v>
      </c>
    </row>
    <row r="105" s="25" customFormat="1" spans="1:28">
      <c r="A105" s="28" t="s">
        <v>183</v>
      </c>
      <c r="B105" s="29">
        <v>2011</v>
      </c>
      <c r="C105" s="30">
        <v>147697</v>
      </c>
      <c r="D105" s="30">
        <v>1874996</v>
      </c>
      <c r="E105" s="30">
        <v>100563</v>
      </c>
      <c r="F105" s="30">
        <v>1223979</v>
      </c>
      <c r="G105" s="31">
        <f t="shared" si="11"/>
        <v>248260</v>
      </c>
      <c r="H105" s="31">
        <f t="shared" si="12"/>
        <v>3098975</v>
      </c>
      <c r="I105" s="36">
        <v>3834.01</v>
      </c>
      <c r="J105" s="30">
        <v>4.31</v>
      </c>
      <c r="K105" s="30">
        <v>165255</v>
      </c>
      <c r="L105" s="36">
        <v>2105.7</v>
      </c>
      <c r="M105" s="39">
        <v>15296</v>
      </c>
      <c r="N105" s="36">
        <v>391381</v>
      </c>
      <c r="O105" s="30">
        <v>10.1</v>
      </c>
      <c r="P105" s="40">
        <f t="shared" si="13"/>
        <v>12.4827801498429</v>
      </c>
      <c r="Q105" s="30">
        <v>5.09</v>
      </c>
      <c r="R105" s="40">
        <f t="shared" si="14"/>
        <v>4.31023914908933</v>
      </c>
      <c r="S105" s="40">
        <f>L105/I105</f>
        <v>0.549216094898031</v>
      </c>
      <c r="T105" s="49">
        <f t="shared" si="16"/>
        <v>0.39082122024319</v>
      </c>
      <c r="U105" s="37">
        <f t="shared" si="17"/>
        <v>2.63431759437247</v>
      </c>
      <c r="V105" s="50">
        <f t="shared" si="18"/>
        <v>98.0187340177733</v>
      </c>
      <c r="W105" s="50">
        <f>(Q105-$Q$8)/($Q$3-$Q$8)*100</f>
        <v>28.7939986760419</v>
      </c>
      <c r="X105" s="50">
        <f>(R105-$R$8)/($R$3-$R$8)*100</f>
        <v>78.2894130184594</v>
      </c>
      <c r="Y105" s="50">
        <f t="shared" si="19"/>
        <v>13.4507848346351</v>
      </c>
      <c r="Z105" s="50">
        <f t="shared" si="20"/>
        <v>2.78412105945914</v>
      </c>
      <c r="AA105" s="50">
        <f>(U105-$U$8)/($U$3-$U$8)*100</f>
        <v>12.6610781822246</v>
      </c>
      <c r="AB105" s="50">
        <f t="shared" si="21"/>
        <v>31.6028669762849</v>
      </c>
    </row>
    <row r="106" s="25" customFormat="1" spans="1:28">
      <c r="A106" s="28" t="s">
        <v>192</v>
      </c>
      <c r="B106" s="29">
        <v>2011</v>
      </c>
      <c r="C106" s="30">
        <v>194851</v>
      </c>
      <c r="D106" s="30">
        <v>3773446</v>
      </c>
      <c r="E106" s="30">
        <v>154295</v>
      </c>
      <c r="F106" s="30">
        <v>2040702</v>
      </c>
      <c r="G106" s="31">
        <f t="shared" si="11"/>
        <v>349146</v>
      </c>
      <c r="H106" s="31">
        <f t="shared" si="12"/>
        <v>5814148</v>
      </c>
      <c r="I106" s="36">
        <v>5758</v>
      </c>
      <c r="J106" s="30">
        <v>3.63</v>
      </c>
      <c r="K106" s="44">
        <v>223980</v>
      </c>
      <c r="L106" s="36"/>
      <c r="M106" s="39">
        <v>26341</v>
      </c>
      <c r="N106" s="36">
        <v>151767</v>
      </c>
      <c r="O106" s="30">
        <v>24.4</v>
      </c>
      <c r="P106" s="40">
        <f t="shared" si="13"/>
        <v>16.6524834882828</v>
      </c>
      <c r="Q106" s="30">
        <v>4.35</v>
      </c>
      <c r="R106" s="40">
        <f t="shared" si="14"/>
        <v>3.88989232372352</v>
      </c>
      <c r="S106" s="30">
        <v>0.42</v>
      </c>
      <c r="T106" s="49">
        <f t="shared" si="16"/>
        <v>1.73562105068954</v>
      </c>
      <c r="U106" s="37">
        <f t="shared" si="17"/>
        <v>4.2375824939215</v>
      </c>
      <c r="V106" s="50">
        <f t="shared" si="18"/>
        <v>55.6780167529666</v>
      </c>
      <c r="W106" s="50">
        <f>(Q106-$Q$8)/($Q$3-$Q$8)*100</f>
        <v>21.3891223331151</v>
      </c>
      <c r="X106" s="50">
        <f>(R106-$R$8)/($R$3-$R$8)*100</f>
        <v>61.8288202629012</v>
      </c>
      <c r="Y106" s="50">
        <f t="shared" si="19"/>
        <v>8.86319365422689</v>
      </c>
      <c r="Z106" s="50">
        <f t="shared" si="20"/>
        <v>12.5414037484501</v>
      </c>
      <c r="AA106" s="50">
        <f>(U106-$U$8)/($U$3-$U$8)*100</f>
        <v>75.4442110577739</v>
      </c>
      <c r="AB106" s="50">
        <f t="shared" si="21"/>
        <v>34.1514847205375</v>
      </c>
    </row>
    <row r="107" s="25" customFormat="1" spans="1:28">
      <c r="A107" s="28" t="s">
        <v>193</v>
      </c>
      <c r="B107" s="29">
        <v>2011</v>
      </c>
      <c r="C107" s="30">
        <v>250333</v>
      </c>
      <c r="D107" s="30">
        <v>4903095</v>
      </c>
      <c r="E107" s="30">
        <v>173343</v>
      </c>
      <c r="F107" s="30">
        <v>2163402</v>
      </c>
      <c r="G107" s="31">
        <f t="shared" si="11"/>
        <v>423676</v>
      </c>
      <c r="H107" s="31">
        <f t="shared" si="12"/>
        <v>7066497</v>
      </c>
      <c r="I107" s="36">
        <v>6595.6</v>
      </c>
      <c r="J107" s="30">
        <v>3.61</v>
      </c>
      <c r="K107" s="44">
        <v>257687</v>
      </c>
      <c r="L107" s="36"/>
      <c r="M107" s="39">
        <v>18234</v>
      </c>
      <c r="N107" s="36">
        <v>196371</v>
      </c>
      <c r="O107" s="30">
        <v>16.3</v>
      </c>
      <c r="P107" s="40">
        <f t="shared" si="13"/>
        <v>16.6790117920298</v>
      </c>
      <c r="Q107" s="30">
        <v>3.96</v>
      </c>
      <c r="R107" s="40">
        <f t="shared" si="14"/>
        <v>3.90695312026199</v>
      </c>
      <c r="S107" s="30">
        <v>0.36</v>
      </c>
      <c r="T107" s="49">
        <f t="shared" si="16"/>
        <v>0.928548512764105</v>
      </c>
      <c r="U107" s="37">
        <f t="shared" si="17"/>
        <v>2.47134453271878</v>
      </c>
      <c r="V107" s="50">
        <f t="shared" si="18"/>
        <v>55.4086384981377</v>
      </c>
      <c r="W107" s="50">
        <f>(Q107-$Q$8)/($Q$3-$Q$8)*100</f>
        <v>17.4865523685996</v>
      </c>
      <c r="X107" s="50">
        <f>(R107-$R$8)/($R$3-$R$8)*100</f>
        <v>62.496913387337</v>
      </c>
      <c r="Y107" s="50">
        <f t="shared" si="19"/>
        <v>6.73299871959662</v>
      </c>
      <c r="Z107" s="50">
        <f t="shared" si="20"/>
        <v>6.68563642548269</v>
      </c>
      <c r="AA107" s="50">
        <f>(U107-$U$8)/($U$3-$U$8)*100</f>
        <v>6.27912633645239</v>
      </c>
      <c r="AB107" s="50">
        <f t="shared" si="21"/>
        <v>21.1414796547965</v>
      </c>
    </row>
    <row r="108" s="25" customFormat="1" spans="1:28">
      <c r="A108" s="51" t="s">
        <v>182</v>
      </c>
      <c r="B108" s="52">
        <v>2011</v>
      </c>
      <c r="C108" s="30">
        <v>121854</v>
      </c>
      <c r="D108" s="30">
        <v>1439237</v>
      </c>
      <c r="E108" s="30">
        <v>67090</v>
      </c>
      <c r="F108" s="30">
        <v>751532</v>
      </c>
      <c r="G108" s="31">
        <f t="shared" si="11"/>
        <v>188944</v>
      </c>
      <c r="H108" s="31">
        <f t="shared" si="12"/>
        <v>2190769</v>
      </c>
      <c r="I108" s="36">
        <v>2749.41</v>
      </c>
      <c r="J108" s="30">
        <v>4.45</v>
      </c>
      <c r="K108" s="44">
        <v>121240</v>
      </c>
      <c r="L108" s="36"/>
      <c r="M108" s="39">
        <v>13305</v>
      </c>
      <c r="N108" s="36">
        <v>147792</v>
      </c>
      <c r="O108" s="30">
        <v>8.5</v>
      </c>
      <c r="P108" s="40">
        <f t="shared" si="13"/>
        <v>11.5948058684055</v>
      </c>
      <c r="Q108" s="30">
        <v>5.1</v>
      </c>
      <c r="R108" s="40">
        <f t="shared" si="14"/>
        <v>4.40967334810014</v>
      </c>
      <c r="S108" s="30">
        <v>0.57</v>
      </c>
      <c r="T108" s="49">
        <f t="shared" si="16"/>
        <v>0.900251705099058</v>
      </c>
      <c r="U108" s="37">
        <f t="shared" si="17"/>
        <v>3.09157237370927</v>
      </c>
      <c r="V108" s="50">
        <f t="shared" si="18"/>
        <v>107.035554864992</v>
      </c>
      <c r="W108" s="50">
        <f>(Q108-$Q$8)/($Q$3-$Q$8)*100</f>
        <v>28.894064572568</v>
      </c>
      <c r="X108" s="50">
        <f>(R108-$R$8)/($R$3-$R$8)*100</f>
        <v>82.183211560812</v>
      </c>
      <c r="Y108" s="50">
        <f t="shared" si="19"/>
        <v>14.1886809908026</v>
      </c>
      <c r="Z108" s="50">
        <f t="shared" si="20"/>
        <v>6.48032709592081</v>
      </c>
      <c r="AA108" s="50">
        <f>(U108-$U$8)/($U$3-$U$8)*100</f>
        <v>30.5669698269286</v>
      </c>
      <c r="AB108" s="50">
        <f t="shared" si="21"/>
        <v>37.2652098231511</v>
      </c>
    </row>
    <row r="109" s="25" customFormat="1" spans="1:28">
      <c r="A109" s="28" t="s">
        <v>185</v>
      </c>
      <c r="B109" s="29">
        <v>2011</v>
      </c>
      <c r="C109" s="30">
        <v>250123</v>
      </c>
      <c r="D109" s="30">
        <v>4095995</v>
      </c>
      <c r="E109" s="30">
        <v>185110</v>
      </c>
      <c r="F109" s="30">
        <v>2111249</v>
      </c>
      <c r="G109" s="31">
        <f t="shared" si="11"/>
        <v>435233</v>
      </c>
      <c r="H109" s="31">
        <f t="shared" si="12"/>
        <v>6207244</v>
      </c>
      <c r="I109" s="36">
        <v>7898.80066823418</v>
      </c>
      <c r="J109" s="30">
        <v>3.94</v>
      </c>
      <c r="K109" s="44">
        <v>296390</v>
      </c>
      <c r="L109" s="36"/>
      <c r="M109" s="39">
        <v>58405</v>
      </c>
      <c r="N109" s="36">
        <v>105875</v>
      </c>
      <c r="O109" s="30">
        <v>32.5</v>
      </c>
      <c r="P109" s="40">
        <f t="shared" si="13"/>
        <v>14.2618873109346</v>
      </c>
      <c r="Q109" s="30">
        <v>4.67</v>
      </c>
      <c r="R109" s="40">
        <f t="shared" si="14"/>
        <v>3.75234181047209</v>
      </c>
      <c r="S109" s="30">
        <v>0.68</v>
      </c>
      <c r="T109" s="49">
        <f t="shared" si="16"/>
        <v>5.51641086186541</v>
      </c>
      <c r="U109" s="37">
        <f t="shared" si="17"/>
        <v>4.11454869733604</v>
      </c>
      <c r="V109" s="50">
        <f t="shared" si="18"/>
        <v>79.9530187432281</v>
      </c>
      <c r="W109" s="50">
        <f>(Q109-$Q$8)/($Q$3-$Q$8)*100</f>
        <v>24.5912310219483</v>
      </c>
      <c r="X109" s="50">
        <f>(R109-$R$8)/($R$3-$R$8)*100</f>
        <v>56.4424039863437</v>
      </c>
      <c r="Y109" s="50">
        <f t="shared" si="19"/>
        <v>18.0940383709581</v>
      </c>
      <c r="Z109" s="50">
        <f t="shared" si="20"/>
        <v>39.9731702761537</v>
      </c>
      <c r="AA109" s="50">
        <f>(U109-$U$8)/($U$3-$U$8)*100</f>
        <v>70.6262628812867</v>
      </c>
      <c r="AB109" s="50">
        <f t="shared" si="21"/>
        <v>46.6258741340937</v>
      </c>
    </row>
    <row r="110" s="25" customFormat="1" spans="1:28">
      <c r="A110" s="28" t="s">
        <v>189</v>
      </c>
      <c r="B110" s="29">
        <v>2011</v>
      </c>
      <c r="C110" s="30">
        <v>204248</v>
      </c>
      <c r="D110" s="30">
        <v>4340255</v>
      </c>
      <c r="E110" s="30">
        <v>122811</v>
      </c>
      <c r="F110" s="30">
        <v>2009641</v>
      </c>
      <c r="G110" s="31">
        <f t="shared" si="11"/>
        <v>327059</v>
      </c>
      <c r="H110" s="31">
        <f t="shared" si="12"/>
        <v>6349896</v>
      </c>
      <c r="I110" s="36">
        <v>4488.4367</v>
      </c>
      <c r="J110" s="30">
        <v>2.85</v>
      </c>
      <c r="K110" s="44">
        <v>135570</v>
      </c>
      <c r="L110" s="36"/>
      <c r="M110" s="39">
        <v>12329</v>
      </c>
      <c r="N110" s="36">
        <v>168046</v>
      </c>
      <c r="O110" s="30">
        <v>15.8</v>
      </c>
      <c r="P110" s="40">
        <f t="shared" si="13"/>
        <v>19.4151391644933</v>
      </c>
      <c r="Q110" s="30">
        <v>3.49</v>
      </c>
      <c r="R110" s="40">
        <f t="shared" si="14"/>
        <v>3.02042802564198</v>
      </c>
      <c r="S110" s="30">
        <v>0.37</v>
      </c>
      <c r="T110" s="49">
        <f t="shared" si="16"/>
        <v>0.733668162288897</v>
      </c>
      <c r="U110" s="37">
        <f t="shared" si="17"/>
        <v>3.52015658369427</v>
      </c>
      <c r="V110" s="50">
        <f t="shared" si="18"/>
        <v>27.6249843446219</v>
      </c>
      <c r="W110" s="50">
        <f>(Q110-$Q$8)/($Q$3-$Q$8)*100</f>
        <v>12.7834552318758</v>
      </c>
      <c r="X110" s="50">
        <f>(R110-$R$8)/($R$3-$R$8)*100</f>
        <v>27.7809891325908</v>
      </c>
      <c r="Y110" s="50">
        <f t="shared" si="19"/>
        <v>7.08803120870166</v>
      </c>
      <c r="Z110" s="50">
        <f t="shared" si="20"/>
        <v>5.27166935985248</v>
      </c>
      <c r="AA110" s="50">
        <f>(U110-$U$8)/($U$3-$U$8)*100</f>
        <v>47.3501348618643</v>
      </c>
      <c r="AB110" s="50">
        <f t="shared" si="21"/>
        <v>18.5865905682744</v>
      </c>
    </row>
    <row r="111" s="25" customFormat="1" spans="1:28">
      <c r="A111" s="28" t="s">
        <v>181</v>
      </c>
      <c r="B111" s="29">
        <v>2011</v>
      </c>
      <c r="C111" s="30">
        <v>145457</v>
      </c>
      <c r="D111" s="30">
        <v>2168074</v>
      </c>
      <c r="E111" s="30">
        <v>101483</v>
      </c>
      <c r="F111" s="30">
        <v>1195997</v>
      </c>
      <c r="G111" s="31">
        <f t="shared" si="11"/>
        <v>246940</v>
      </c>
      <c r="H111" s="31">
        <f t="shared" si="12"/>
        <v>3364071</v>
      </c>
      <c r="I111" s="36">
        <v>4383</v>
      </c>
      <c r="J111" s="30">
        <v>5.07</v>
      </c>
      <c r="K111" s="44">
        <v>215815</v>
      </c>
      <c r="L111" s="36"/>
      <c r="M111" s="39">
        <v>24727</v>
      </c>
      <c r="N111" s="36">
        <v>148155</v>
      </c>
      <c r="O111" s="30">
        <v>14.2</v>
      </c>
      <c r="P111" s="40">
        <f t="shared" si="13"/>
        <v>13.6230298858022</v>
      </c>
      <c r="Q111" s="30">
        <v>5.54</v>
      </c>
      <c r="R111" s="40">
        <f t="shared" si="14"/>
        <v>4.92391056354095</v>
      </c>
      <c r="S111" s="30">
        <v>0.71</v>
      </c>
      <c r="T111" s="49">
        <f t="shared" si="16"/>
        <v>1.66899530896696</v>
      </c>
      <c r="U111" s="37">
        <f t="shared" si="17"/>
        <v>3.23979009810632</v>
      </c>
      <c r="V111" s="50">
        <f t="shared" si="18"/>
        <v>86.4402144534565</v>
      </c>
      <c r="W111" s="50">
        <f>(Q111-$Q$8)/($Q$3-$Q$8)*100</f>
        <v>33.2969640197137</v>
      </c>
      <c r="X111" s="50">
        <f>(R111-$R$8)/($R$3-$R$8)*100</f>
        <v>102.320509792473</v>
      </c>
      <c r="Y111" s="50">
        <f t="shared" si="19"/>
        <v>19.1591358382732</v>
      </c>
      <c r="Z111" s="50">
        <f t="shared" si="20"/>
        <v>12.0579963433978</v>
      </c>
      <c r="AA111" s="50">
        <f>(U111-$U$8)/($U$3-$U$8)*100</f>
        <v>36.3711092975483</v>
      </c>
      <c r="AB111" s="50">
        <f t="shared" si="21"/>
        <v>40.1395634236154</v>
      </c>
    </row>
    <row r="112" s="25" customFormat="1" spans="1:28">
      <c r="A112" s="28" t="s">
        <v>180</v>
      </c>
      <c r="B112" s="29">
        <v>2011</v>
      </c>
      <c r="C112" s="30">
        <v>113734</v>
      </c>
      <c r="D112" s="30">
        <v>1405322</v>
      </c>
      <c r="E112" s="30">
        <v>62565</v>
      </c>
      <c r="F112" s="30">
        <v>791411</v>
      </c>
      <c r="G112" s="31">
        <f t="shared" si="11"/>
        <v>176299</v>
      </c>
      <c r="H112" s="31">
        <f t="shared" si="12"/>
        <v>2196733</v>
      </c>
      <c r="I112" s="36">
        <v>2481.71</v>
      </c>
      <c r="J112" s="30">
        <v>4.08</v>
      </c>
      <c r="K112" s="44">
        <v>100633</v>
      </c>
      <c r="L112" s="36"/>
      <c r="M112" s="39">
        <v>13257</v>
      </c>
      <c r="N112" s="36">
        <v>664450</v>
      </c>
      <c r="O112" s="30">
        <v>5.9</v>
      </c>
      <c r="P112" s="40">
        <f t="shared" si="13"/>
        <v>12.4602692017538</v>
      </c>
      <c r="Q112" s="30">
        <v>5.34</v>
      </c>
      <c r="R112" s="40">
        <f t="shared" si="14"/>
        <v>4.05498627962171</v>
      </c>
      <c r="S112" s="30">
        <v>0.44</v>
      </c>
      <c r="T112" s="49">
        <f t="shared" si="16"/>
        <v>0.199518398675596</v>
      </c>
      <c r="U112" s="37">
        <f t="shared" si="17"/>
        <v>2.37739300724097</v>
      </c>
      <c r="V112" s="50">
        <f t="shared" si="18"/>
        <v>98.2473185503023</v>
      </c>
      <c r="W112" s="50">
        <f>(Q112-$Q$8)/($Q$3-$Q$8)*100</f>
        <v>31.2956460891929</v>
      </c>
      <c r="X112" s="50">
        <f>(R112-$R$8)/($R$3-$R$8)*100</f>
        <v>68.2938253740479</v>
      </c>
      <c r="Y112" s="50">
        <f t="shared" si="19"/>
        <v>9.57325863243698</v>
      </c>
      <c r="Z112" s="50">
        <f t="shared" si="20"/>
        <v>1.39611098764267</v>
      </c>
      <c r="AA112" s="50">
        <f>(U112-$U$8)/($U$3-$U$8)*100</f>
        <v>2.60002682545275</v>
      </c>
      <c r="AB112" s="50">
        <f t="shared" si="21"/>
        <v>28.5056533483053</v>
      </c>
    </row>
    <row r="113" s="25" customFormat="1" spans="1:28">
      <c r="A113" s="28" t="s">
        <v>205</v>
      </c>
      <c r="B113" s="52">
        <v>2011</v>
      </c>
      <c r="C113" s="30">
        <v>33295</v>
      </c>
      <c r="D113" s="30">
        <v>643293</v>
      </c>
      <c r="E113" s="30">
        <v>18846</v>
      </c>
      <c r="F113" s="30">
        <v>299635</v>
      </c>
      <c r="G113" s="31">
        <f t="shared" si="11"/>
        <v>52141</v>
      </c>
      <c r="H113" s="31">
        <f t="shared" si="12"/>
        <v>942928</v>
      </c>
      <c r="I113" s="36">
        <v>639.45</v>
      </c>
      <c r="J113" s="30">
        <v>3.96</v>
      </c>
      <c r="K113" s="44">
        <v>25805</v>
      </c>
      <c r="L113" s="36"/>
      <c r="M113" s="39">
        <v>4238</v>
      </c>
      <c r="N113" s="36">
        <v>61588</v>
      </c>
      <c r="O113" s="30">
        <v>1</v>
      </c>
      <c r="P113" s="40">
        <f t="shared" si="13"/>
        <v>18.0841947795401</v>
      </c>
      <c r="Q113" s="30">
        <v>4.91</v>
      </c>
      <c r="R113" s="40">
        <f t="shared" si="14"/>
        <v>4.03549925717413</v>
      </c>
      <c r="S113" s="30">
        <v>0.81</v>
      </c>
      <c r="T113" s="49">
        <f t="shared" si="16"/>
        <v>0.688121062544652</v>
      </c>
      <c r="U113" s="37">
        <f t="shared" si="17"/>
        <v>1.56384392837595</v>
      </c>
      <c r="V113" s="50">
        <f t="shared" si="18"/>
        <v>41.1398882417342</v>
      </c>
      <c r="W113" s="50">
        <f>(Q113-$Q$8)/($Q$3-$Q$8)*100</f>
        <v>26.9928125385733</v>
      </c>
      <c r="X113" s="50">
        <f>(R113-$R$8)/($R$3-$R$8)*100</f>
        <v>67.530722333484</v>
      </c>
      <c r="Y113" s="50">
        <f t="shared" si="19"/>
        <v>22.7094607293237</v>
      </c>
      <c r="Z113" s="50">
        <f t="shared" si="20"/>
        <v>4.94119941346591</v>
      </c>
      <c r="AA113" s="50">
        <f>(U113-$U$8)/($U$3-$U$8)*100</f>
        <v>-29.2581894515523</v>
      </c>
      <c r="AB113" s="50">
        <f t="shared" si="21"/>
        <v>17.4730278661</v>
      </c>
    </row>
    <row r="114" s="25" customFormat="1" spans="1:28">
      <c r="A114" s="28" t="s">
        <v>204</v>
      </c>
      <c r="B114" s="29">
        <v>2011</v>
      </c>
      <c r="C114" s="30">
        <v>25897</v>
      </c>
      <c r="D114" s="30">
        <v>511867</v>
      </c>
      <c r="E114" s="30">
        <v>14720</v>
      </c>
      <c r="F114" s="30">
        <v>223398</v>
      </c>
      <c r="G114" s="31">
        <f t="shared" si="11"/>
        <v>40617</v>
      </c>
      <c r="H114" s="31">
        <f t="shared" si="12"/>
        <v>735265</v>
      </c>
      <c r="I114" s="36">
        <v>568.17</v>
      </c>
      <c r="J114" s="30">
        <v>4.15</v>
      </c>
      <c r="K114" s="44">
        <v>23117</v>
      </c>
      <c r="L114" s="36"/>
      <c r="M114" s="39">
        <v>1430</v>
      </c>
      <c r="N114" s="36">
        <v>17947</v>
      </c>
      <c r="O114" s="30">
        <v>0.8</v>
      </c>
      <c r="P114" s="40">
        <f t="shared" si="13"/>
        <v>18.1023955486619</v>
      </c>
      <c r="Q114" s="30">
        <v>4.94</v>
      </c>
      <c r="R114" s="40">
        <f t="shared" si="14"/>
        <v>4.06867662847387</v>
      </c>
      <c r="S114" s="30">
        <v>0.65</v>
      </c>
      <c r="T114" s="49">
        <f t="shared" si="16"/>
        <v>0.796790549952638</v>
      </c>
      <c r="U114" s="37">
        <f t="shared" si="17"/>
        <v>1.40802928700917</v>
      </c>
      <c r="V114" s="50">
        <f t="shared" si="18"/>
        <v>40.9550708682094</v>
      </c>
      <c r="W114" s="50">
        <f>(Q114-$Q$8)/($Q$3-$Q$8)*100</f>
        <v>27.2930102281514</v>
      </c>
      <c r="X114" s="50">
        <f>(R114-$R$8)/($R$3-$R$8)*100</f>
        <v>68.8299332819423</v>
      </c>
      <c r="Y114" s="50">
        <f t="shared" si="19"/>
        <v>17.0289409036429</v>
      </c>
      <c r="Z114" s="50">
        <f t="shared" si="20"/>
        <v>5.72965795153365</v>
      </c>
      <c r="AA114" s="50">
        <f>(U114-$U$8)/($U$3-$U$8)*100</f>
        <v>-35.3598207762562</v>
      </c>
      <c r="AB114" s="50">
        <f t="shared" si="21"/>
        <v>16.0894708972165</v>
      </c>
    </row>
    <row r="115" s="25" customFormat="1" spans="1:28">
      <c r="A115" s="28" t="s">
        <v>190</v>
      </c>
      <c r="B115" s="29">
        <v>2011</v>
      </c>
      <c r="C115" s="30">
        <v>386280</v>
      </c>
      <c r="D115" s="30">
        <v>6440742</v>
      </c>
      <c r="E115" s="30">
        <v>263333</v>
      </c>
      <c r="F115" s="30">
        <v>3451577</v>
      </c>
      <c r="G115" s="31">
        <f t="shared" si="11"/>
        <v>649613</v>
      </c>
      <c r="H115" s="31">
        <f t="shared" si="12"/>
        <v>9892319</v>
      </c>
      <c r="I115" s="36">
        <v>9637.27</v>
      </c>
      <c r="J115" s="30">
        <v>4.34</v>
      </c>
      <c r="K115" s="44">
        <v>416148</v>
      </c>
      <c r="L115" s="36"/>
      <c r="M115" s="39">
        <v>66123</v>
      </c>
      <c r="N115" s="36">
        <v>158406</v>
      </c>
      <c r="O115" s="30">
        <v>38.1</v>
      </c>
      <c r="P115" s="40">
        <f t="shared" si="13"/>
        <v>15.2280188358299</v>
      </c>
      <c r="Q115" s="30">
        <v>5.02</v>
      </c>
      <c r="R115" s="40">
        <f t="shared" si="14"/>
        <v>4.31811083429228</v>
      </c>
      <c r="S115" s="30">
        <v>0.4</v>
      </c>
      <c r="T115" s="49">
        <f t="shared" si="16"/>
        <v>4.17427370175372</v>
      </c>
      <c r="U115" s="37">
        <f t="shared" si="17"/>
        <v>3.95340174136452</v>
      </c>
      <c r="V115" s="50">
        <f t="shared" si="18"/>
        <v>70.1425602007469</v>
      </c>
      <c r="W115" s="50">
        <f>(Q115-$Q$8)/($Q$3-$Q$8)*100</f>
        <v>28.0935374003597</v>
      </c>
      <c r="X115" s="50">
        <f>(R115-$R$8)/($R$3-$R$8)*100</f>
        <v>78.5976646730614</v>
      </c>
      <c r="Y115" s="50">
        <f t="shared" si="19"/>
        <v>8.1531286760168</v>
      </c>
      <c r="Z115" s="50">
        <f t="shared" si="20"/>
        <v>30.2352067650617</v>
      </c>
      <c r="AA115" s="50">
        <f>(U115-$U$8)/($U$3-$U$8)*100</f>
        <v>64.315820513281</v>
      </c>
      <c r="AB115" s="50">
        <f t="shared" si="21"/>
        <v>42.5360855153853</v>
      </c>
    </row>
    <row r="116" s="25" customFormat="1" spans="1:28">
      <c r="A116" s="28" t="s">
        <v>179</v>
      </c>
      <c r="B116" s="29">
        <v>2011</v>
      </c>
      <c r="C116" s="30">
        <v>188820</v>
      </c>
      <c r="D116" s="30">
        <v>2771927</v>
      </c>
      <c r="E116" s="30">
        <v>119314</v>
      </c>
      <c r="F116" s="30">
        <v>1643113</v>
      </c>
      <c r="G116" s="31">
        <f t="shared" si="11"/>
        <v>308134</v>
      </c>
      <c r="H116" s="31">
        <f t="shared" si="12"/>
        <v>4415040</v>
      </c>
      <c r="I116" s="36">
        <v>3593.28</v>
      </c>
      <c r="J116" s="30">
        <v>4.49</v>
      </c>
      <c r="K116" s="44">
        <v>157132</v>
      </c>
      <c r="L116" s="36"/>
      <c r="M116" s="39">
        <v>11349</v>
      </c>
      <c r="N116" s="36">
        <v>157023</v>
      </c>
      <c r="O116" s="30">
        <v>6.6</v>
      </c>
      <c r="P116" s="40">
        <f t="shared" si="13"/>
        <v>14.3283117085424</v>
      </c>
      <c r="Q116" s="30">
        <v>5.47</v>
      </c>
      <c r="R116" s="40">
        <f t="shared" si="14"/>
        <v>4.37294060023154</v>
      </c>
      <c r="S116" s="30">
        <v>0.37</v>
      </c>
      <c r="T116" s="49">
        <f t="shared" si="16"/>
        <v>0.722760359947269</v>
      </c>
      <c r="U116" s="37">
        <f t="shared" si="17"/>
        <v>1.83676195565055</v>
      </c>
      <c r="V116" s="50">
        <f t="shared" si="18"/>
        <v>79.2785207249474</v>
      </c>
      <c r="W116" s="50">
        <f>(Q116-$Q$8)/($Q$3-$Q$8)*100</f>
        <v>32.5965027440314</v>
      </c>
      <c r="X116" s="50">
        <f>(R116-$R$8)/($R$3-$R$8)*100</f>
        <v>80.7447736638888</v>
      </c>
      <c r="Y116" s="50">
        <f t="shared" si="19"/>
        <v>7.08803120870166</v>
      </c>
      <c r="Z116" s="50">
        <f t="shared" si="20"/>
        <v>5.19252709008614</v>
      </c>
      <c r="AA116" s="50">
        <f>(U116-$U$8)/($U$3-$U$8)*100</f>
        <v>-18.570842167062</v>
      </c>
      <c r="AB116" s="50">
        <f t="shared" si="21"/>
        <v>24.6910673700075</v>
      </c>
    </row>
    <row r="117" s="25" customFormat="1" spans="1:28">
      <c r="A117" s="28" t="s">
        <v>202</v>
      </c>
      <c r="B117" s="29">
        <v>2011</v>
      </c>
      <c r="C117" s="30">
        <v>171011</v>
      </c>
      <c r="D117" s="30">
        <v>2535962</v>
      </c>
      <c r="E117" s="30">
        <v>115434</v>
      </c>
      <c r="F117" s="30">
        <v>1498841</v>
      </c>
      <c r="G117" s="31">
        <f t="shared" si="11"/>
        <v>286445</v>
      </c>
      <c r="H117" s="31">
        <f t="shared" si="12"/>
        <v>4034803</v>
      </c>
      <c r="I117" s="36">
        <v>3743</v>
      </c>
      <c r="J117" s="30">
        <v>3.94</v>
      </c>
      <c r="K117" s="44">
        <v>153847</v>
      </c>
      <c r="L117" s="36"/>
      <c r="M117" s="39">
        <v>10966</v>
      </c>
      <c r="N117" s="36">
        <v>205517</v>
      </c>
      <c r="O117" s="30">
        <v>8.2</v>
      </c>
      <c r="P117" s="40">
        <f t="shared" si="13"/>
        <v>14.085786102044</v>
      </c>
      <c r="Q117" s="30">
        <v>5.04</v>
      </c>
      <c r="R117" s="40">
        <f t="shared" si="14"/>
        <v>4.11025915041411</v>
      </c>
      <c r="S117" s="30">
        <v>0.33</v>
      </c>
      <c r="T117" s="49">
        <f t="shared" si="16"/>
        <v>0.533581163602038</v>
      </c>
      <c r="U117" s="37">
        <f t="shared" si="17"/>
        <v>2.19075607801229</v>
      </c>
      <c r="V117" s="50">
        <f t="shared" si="18"/>
        <v>81.7412158619268</v>
      </c>
      <c r="W117" s="50">
        <f>(Q117-$Q$8)/($Q$3-$Q$8)*100</f>
        <v>28.2936691934118</v>
      </c>
      <c r="X117" s="50">
        <f>(R117-$R$8)/($R$3-$R$8)*100</f>
        <v>70.4582861517697</v>
      </c>
      <c r="Y117" s="50">
        <f t="shared" si="19"/>
        <v>5.66790125228148</v>
      </c>
      <c r="Z117" s="50">
        <f t="shared" si="20"/>
        <v>3.81992511927545</v>
      </c>
      <c r="AA117" s="50">
        <f>(U117-$U$8)/($U$3-$U$8)*100</f>
        <v>-4.70859143878111</v>
      </c>
      <c r="AB117" s="50">
        <f t="shared" si="21"/>
        <v>24.8409353812855</v>
      </c>
    </row>
    <row r="118" s="25" customFormat="1" spans="1:28">
      <c r="A118" s="51" t="s">
        <v>184</v>
      </c>
      <c r="B118" s="52">
        <v>2011</v>
      </c>
      <c r="C118" s="30">
        <v>46254</v>
      </c>
      <c r="D118" s="30">
        <v>731131</v>
      </c>
      <c r="E118" s="30">
        <v>34506</v>
      </c>
      <c r="F118" s="30">
        <v>430585</v>
      </c>
      <c r="G118" s="31">
        <f t="shared" si="11"/>
        <v>80760</v>
      </c>
      <c r="H118" s="31">
        <f t="shared" si="12"/>
        <v>1161716</v>
      </c>
      <c r="I118" s="36">
        <v>2347.46</v>
      </c>
      <c r="J118" s="30">
        <v>7.55</v>
      </c>
      <c r="K118" s="44">
        <v>107130</v>
      </c>
      <c r="L118" s="36"/>
      <c r="M118" s="39">
        <v>9481</v>
      </c>
      <c r="N118" s="39">
        <v>6341</v>
      </c>
      <c r="O118" s="30">
        <v>11.5</v>
      </c>
      <c r="P118" s="40">
        <f t="shared" si="13"/>
        <v>14.3847944526994</v>
      </c>
      <c r="Q118" s="30">
        <v>9.92</v>
      </c>
      <c r="R118" s="40">
        <f t="shared" si="14"/>
        <v>4.56365603673758</v>
      </c>
      <c r="S118" s="30">
        <v>2.94</v>
      </c>
      <c r="T118" s="49">
        <f t="shared" si="16"/>
        <v>14.951900331178</v>
      </c>
      <c r="U118" s="37">
        <f t="shared" si="17"/>
        <v>4.8989120155402</v>
      </c>
      <c r="V118" s="50">
        <f t="shared" si="18"/>
        <v>78.7049739503739</v>
      </c>
      <c r="W118" s="50">
        <f>(Q118-$Q$8)/($Q$3-$Q$8)*100</f>
        <v>77.1258266981185</v>
      </c>
      <c r="X118" s="50">
        <f>(R118-$R$8)/($R$3-$R$8)*100</f>
        <v>88.2131044400101</v>
      </c>
      <c r="Y118" s="50">
        <f t="shared" si="19"/>
        <v>98.3313809086983</v>
      </c>
      <c r="Z118" s="50">
        <f t="shared" si="20"/>
        <v>108.432978179702</v>
      </c>
      <c r="AA118" s="50">
        <f>(U118-$U$8)/($U$3-$U$8)*100</f>
        <v>101.341577888414</v>
      </c>
      <c r="AB118" s="50">
        <f t="shared" si="21"/>
        <v>94.6767678147522</v>
      </c>
    </row>
    <row r="119" s="25" customFormat="1" spans="1:28">
      <c r="A119" s="28" t="s">
        <v>198</v>
      </c>
      <c r="B119" s="29">
        <v>2011</v>
      </c>
      <c r="C119" s="30">
        <v>305508</v>
      </c>
      <c r="D119" s="30">
        <v>5798017</v>
      </c>
      <c r="E119" s="30">
        <v>202987</v>
      </c>
      <c r="F119" s="30">
        <v>3266108</v>
      </c>
      <c r="G119" s="31">
        <f t="shared" si="11"/>
        <v>508495</v>
      </c>
      <c r="H119" s="31">
        <f t="shared" si="12"/>
        <v>9064125</v>
      </c>
      <c r="I119" s="36">
        <v>8050</v>
      </c>
      <c r="J119" s="30">
        <v>3.69</v>
      </c>
      <c r="K119" s="44">
        <v>334663</v>
      </c>
      <c r="L119" s="36"/>
      <c r="M119" s="39">
        <v>20258</v>
      </c>
      <c r="N119" s="36">
        <v>193159</v>
      </c>
      <c r="O119" s="30">
        <v>33.7</v>
      </c>
      <c r="P119" s="40">
        <f t="shared" si="13"/>
        <v>17.8253965132401</v>
      </c>
      <c r="Q119" s="30">
        <v>3.89</v>
      </c>
      <c r="R119" s="40">
        <f t="shared" si="14"/>
        <v>4.15730434782609</v>
      </c>
      <c r="S119" s="30">
        <v>0.39</v>
      </c>
      <c r="T119" s="49">
        <f t="shared" si="16"/>
        <v>1.04877329039807</v>
      </c>
      <c r="U119" s="37">
        <f t="shared" si="17"/>
        <v>4.18633540372671</v>
      </c>
      <c r="V119" s="50">
        <f t="shared" si="18"/>
        <v>43.7678220136682</v>
      </c>
      <c r="W119" s="50">
        <f>(Q119-$Q$8)/($Q$3-$Q$8)*100</f>
        <v>16.7860910929173</v>
      </c>
      <c r="X119" s="50">
        <f>(R119-$R$8)/($R$3-$R$8)*100</f>
        <v>72.3005549378596</v>
      </c>
      <c r="Y119" s="50">
        <f t="shared" si="19"/>
        <v>7.79809618691175</v>
      </c>
      <c r="Z119" s="50">
        <f t="shared" si="20"/>
        <v>7.55793512379996</v>
      </c>
      <c r="AA119" s="50">
        <f>(U119-$U$8)/($U$3-$U$8)*100</f>
        <v>73.4373980388587</v>
      </c>
      <c r="AB119" s="50">
        <f t="shared" si="21"/>
        <v>30.7658471307793</v>
      </c>
    </row>
    <row r="120" s="25" customFormat="1" spans="1:28">
      <c r="A120" s="28" t="s">
        <v>177</v>
      </c>
      <c r="B120" s="29">
        <v>2011</v>
      </c>
      <c r="C120" s="30">
        <v>37457</v>
      </c>
      <c r="D120" s="30">
        <v>518531</v>
      </c>
      <c r="E120" s="30">
        <v>25860</v>
      </c>
      <c r="F120" s="30">
        <v>261954</v>
      </c>
      <c r="G120" s="31">
        <f t="shared" si="11"/>
        <v>63317</v>
      </c>
      <c r="H120" s="31">
        <f t="shared" si="12"/>
        <v>780485</v>
      </c>
      <c r="I120" s="36">
        <v>1354.58</v>
      </c>
      <c r="J120" s="30">
        <v>4.94</v>
      </c>
      <c r="K120" s="44">
        <v>49423</v>
      </c>
      <c r="L120" s="36"/>
      <c r="M120" s="39">
        <v>10492</v>
      </c>
      <c r="N120" s="39">
        <v>11760</v>
      </c>
      <c r="O120" s="30">
        <v>3.8</v>
      </c>
      <c r="P120" s="40">
        <f t="shared" si="13"/>
        <v>12.3266263404773</v>
      </c>
      <c r="Q120" s="30">
        <v>7.33</v>
      </c>
      <c r="R120" s="40">
        <f t="shared" si="14"/>
        <v>3.64858480119299</v>
      </c>
      <c r="S120" s="30">
        <v>1</v>
      </c>
      <c r="T120" s="49">
        <f t="shared" si="16"/>
        <v>8.92176870748299</v>
      </c>
      <c r="U120" s="37">
        <f t="shared" si="17"/>
        <v>2.80529758301466</v>
      </c>
      <c r="V120" s="50">
        <f t="shared" si="18"/>
        <v>99.6043778287419</v>
      </c>
      <c r="W120" s="50">
        <f>(Q120-$Q$8)/($Q$3-$Q$8)*100</f>
        <v>51.2087594978746</v>
      </c>
      <c r="X120" s="50">
        <f>(R120-$R$8)/($R$3-$R$8)*100</f>
        <v>52.3793261367807</v>
      </c>
      <c r="Y120" s="50">
        <f t="shared" si="19"/>
        <v>29.4550780223195</v>
      </c>
      <c r="Z120" s="50">
        <f t="shared" si="20"/>
        <v>64.6809657447446</v>
      </c>
      <c r="AA120" s="50">
        <f>(U120-$U$8)/($U$3-$U$8)*100</f>
        <v>19.3565776901362</v>
      </c>
      <c r="AB120" s="50">
        <f t="shared" si="21"/>
        <v>54.5859412929623</v>
      </c>
    </row>
    <row r="121" s="25" customFormat="1" spans="1:28">
      <c r="A121" s="28" t="s">
        <v>201</v>
      </c>
      <c r="B121" s="29">
        <v>2011</v>
      </c>
      <c r="C121" s="30">
        <v>19077</v>
      </c>
      <c r="D121" s="30">
        <v>294725</v>
      </c>
      <c r="E121" s="30">
        <v>9121</v>
      </c>
      <c r="F121" s="30">
        <v>136371</v>
      </c>
      <c r="G121" s="31">
        <f t="shared" si="11"/>
        <v>28198</v>
      </c>
      <c r="H121" s="31">
        <f t="shared" si="12"/>
        <v>431096</v>
      </c>
      <c r="I121" s="36">
        <v>303.3</v>
      </c>
      <c r="J121" s="30">
        <v>3.17</v>
      </c>
      <c r="K121" s="44">
        <v>9592</v>
      </c>
      <c r="L121" s="36"/>
      <c r="M121" s="39">
        <v>658</v>
      </c>
      <c r="N121" s="36">
        <v>870537</v>
      </c>
      <c r="O121" s="30">
        <v>0.7</v>
      </c>
      <c r="P121" s="40">
        <f t="shared" si="13"/>
        <v>15.2881764664161</v>
      </c>
      <c r="Q121" s="30">
        <v>3.57</v>
      </c>
      <c r="R121" s="40">
        <f t="shared" si="14"/>
        <v>3.16254533465216</v>
      </c>
      <c r="S121" s="30">
        <v>0.19</v>
      </c>
      <c r="T121" s="49">
        <f t="shared" si="16"/>
        <v>0.00755855293916284</v>
      </c>
      <c r="U121" s="37">
        <f t="shared" si="17"/>
        <v>2.30794592812397</v>
      </c>
      <c r="V121" s="50">
        <f t="shared" si="18"/>
        <v>69.531697263692</v>
      </c>
      <c r="W121" s="50">
        <f>(Q121-$Q$8)/($Q$3-$Q$8)*100</f>
        <v>13.5839824040841</v>
      </c>
      <c r="X121" s="50">
        <f>(R121-$R$8)/($R$3-$R$8)*100</f>
        <v>33.3462390785052</v>
      </c>
      <c r="Y121" s="50">
        <f t="shared" si="19"/>
        <v>0.697446404810845</v>
      </c>
      <c r="Z121" s="50">
        <f t="shared" si="20"/>
        <v>0.00333383421024647</v>
      </c>
      <c r="AA121" s="50">
        <f>(U121-$U$8)/($U$3-$U$8)*100</f>
        <v>-0.119489579633012</v>
      </c>
      <c r="AB121" s="50">
        <f t="shared" si="21"/>
        <v>15.8896695320567</v>
      </c>
    </row>
    <row r="122" s="25" customFormat="1" spans="1:28">
      <c r="A122" s="28" t="s">
        <v>206</v>
      </c>
      <c r="B122" s="29">
        <v>2011</v>
      </c>
      <c r="C122" s="30">
        <v>135182</v>
      </c>
      <c r="D122" s="30">
        <v>1919457</v>
      </c>
      <c r="E122" s="30">
        <v>85243</v>
      </c>
      <c r="F122" s="30">
        <v>976569</v>
      </c>
      <c r="G122" s="31">
        <f t="shared" si="11"/>
        <v>220425</v>
      </c>
      <c r="H122" s="31">
        <f t="shared" si="12"/>
        <v>2896026</v>
      </c>
      <c r="I122" s="36">
        <v>2208.71</v>
      </c>
      <c r="J122" s="30">
        <v>5.69</v>
      </c>
      <c r="K122" s="44">
        <v>125391</v>
      </c>
      <c r="L122" s="36"/>
      <c r="M122" s="39">
        <v>8964</v>
      </c>
      <c r="N122" s="36">
        <v>228504</v>
      </c>
      <c r="O122" s="30">
        <v>5</v>
      </c>
      <c r="P122" s="40">
        <f t="shared" si="13"/>
        <v>13.1383735964614</v>
      </c>
      <c r="Q122" s="30">
        <v>5.93</v>
      </c>
      <c r="R122" s="40">
        <f t="shared" si="14"/>
        <v>5.67711469590847</v>
      </c>
      <c r="S122" s="30">
        <v>0.55</v>
      </c>
      <c r="T122" s="49">
        <f t="shared" si="16"/>
        <v>0.3922907257641</v>
      </c>
      <c r="U122" s="37">
        <f t="shared" si="17"/>
        <v>2.26376482200017</v>
      </c>
      <c r="V122" s="50">
        <f t="shared" si="18"/>
        <v>91.36159452585</v>
      </c>
      <c r="W122" s="50">
        <f>(Q122-$Q$8)/($Q$3-$Q$8)*100</f>
        <v>37.1995339842292</v>
      </c>
      <c r="X122" s="50">
        <f>(R122-$R$8)/($R$3-$R$8)*100</f>
        <v>131.815645086799</v>
      </c>
      <c r="Y122" s="50">
        <f t="shared" si="19"/>
        <v>13.4786160125925</v>
      </c>
      <c r="Z122" s="50">
        <f t="shared" si="20"/>
        <v>2.7947831524011</v>
      </c>
      <c r="AA122" s="50">
        <f>(U122-$U$8)/($U$3-$U$8)*100</f>
        <v>-1.84960183814958</v>
      </c>
      <c r="AB122" s="50">
        <f t="shared" si="21"/>
        <v>35.0485208570786</v>
      </c>
    </row>
    <row r="123" s="25" customFormat="1" spans="1:28">
      <c r="A123" s="51" t="s">
        <v>200</v>
      </c>
      <c r="B123" s="52">
        <v>2011</v>
      </c>
      <c r="C123" s="30">
        <v>234758</v>
      </c>
      <c r="D123" s="30">
        <v>4240837</v>
      </c>
      <c r="E123" s="30">
        <v>119266</v>
      </c>
      <c r="F123" s="30">
        <v>2052586</v>
      </c>
      <c r="G123" s="31">
        <f t="shared" si="11"/>
        <v>354024</v>
      </c>
      <c r="H123" s="31">
        <f t="shared" si="12"/>
        <v>6293423</v>
      </c>
      <c r="I123" s="36">
        <v>4631</v>
      </c>
      <c r="J123" s="30">
        <v>3.8</v>
      </c>
      <c r="K123" s="44">
        <v>173434</v>
      </c>
      <c r="L123" s="36"/>
      <c r="M123" s="39">
        <v>9507</v>
      </c>
      <c r="N123" s="36">
        <v>195107</v>
      </c>
      <c r="O123" s="30">
        <v>6</v>
      </c>
      <c r="P123" s="40">
        <f t="shared" si="13"/>
        <v>17.7768258649131</v>
      </c>
      <c r="Q123" s="30">
        <v>3.31</v>
      </c>
      <c r="R123" s="40">
        <f t="shared" si="14"/>
        <v>3.74506586050529</v>
      </c>
      <c r="S123" s="30">
        <v>0.37</v>
      </c>
      <c r="T123" s="49">
        <f t="shared" si="16"/>
        <v>0.487271087147053</v>
      </c>
      <c r="U123" s="37">
        <f t="shared" si="17"/>
        <v>1.29561649751674</v>
      </c>
      <c r="V123" s="50">
        <f t="shared" si="18"/>
        <v>44.2610264268504</v>
      </c>
      <c r="W123" s="50">
        <f>(Q123-$Q$8)/($Q$3-$Q$8)*100</f>
        <v>10.9822690944071</v>
      </c>
      <c r="X123" s="50">
        <f>(R123-$R$8)/($R$3-$R$8)*100</f>
        <v>56.1574810558348</v>
      </c>
      <c r="Y123" s="50">
        <f t="shared" si="19"/>
        <v>7.08803120870166</v>
      </c>
      <c r="Z123" s="50">
        <f t="shared" si="20"/>
        <v>3.4839193457098</v>
      </c>
      <c r="AA123" s="50">
        <f>(U123-$U$8)/($U$3-$U$8)*100</f>
        <v>-39.7618550886146</v>
      </c>
      <c r="AB123" s="50">
        <f t="shared" si="21"/>
        <v>10.0463446554981</v>
      </c>
    </row>
    <row r="124" s="25" customFormat="1" spans="1:28">
      <c r="A124" s="28" t="s">
        <v>186</v>
      </c>
      <c r="B124" s="29">
        <v>2011</v>
      </c>
      <c r="C124" s="30">
        <v>174379</v>
      </c>
      <c r="D124" s="30">
        <v>3440635</v>
      </c>
      <c r="E124" s="30">
        <v>119270</v>
      </c>
      <c r="F124" s="30">
        <v>1546002</v>
      </c>
      <c r="G124" s="31">
        <f t="shared" si="11"/>
        <v>293649</v>
      </c>
      <c r="H124" s="31">
        <f t="shared" si="12"/>
        <v>4986637</v>
      </c>
      <c r="I124" s="36">
        <v>5463</v>
      </c>
      <c r="J124" s="30">
        <v>4.07</v>
      </c>
      <c r="K124" s="44">
        <v>194759</v>
      </c>
      <c r="L124" s="36"/>
      <c r="M124" s="39">
        <v>31998</v>
      </c>
      <c r="N124" s="36">
        <v>105672</v>
      </c>
      <c r="O124" s="30">
        <v>23.2</v>
      </c>
      <c r="P124" s="40">
        <f t="shared" si="13"/>
        <v>16.9816243201918</v>
      </c>
      <c r="Q124" s="30">
        <v>6.42</v>
      </c>
      <c r="R124" s="40">
        <f t="shared" si="14"/>
        <v>3.56505583012997</v>
      </c>
      <c r="S124" s="30">
        <v>0.82</v>
      </c>
      <c r="T124" s="49">
        <f t="shared" si="16"/>
        <v>3.02804905746082</v>
      </c>
      <c r="U124" s="37">
        <f t="shared" si="17"/>
        <v>4.24675086948563</v>
      </c>
      <c r="V124" s="50">
        <f t="shared" si="18"/>
        <v>52.335798428779</v>
      </c>
      <c r="W124" s="50">
        <f>(Q124-$Q$8)/($Q$3-$Q$8)*100</f>
        <v>42.1027629140051</v>
      </c>
      <c r="X124" s="50">
        <f>(R124-$R$8)/($R$3-$R$8)*100</f>
        <v>49.1083691722249</v>
      </c>
      <c r="Y124" s="50">
        <f t="shared" si="19"/>
        <v>23.0644932184287</v>
      </c>
      <c r="Z124" s="50">
        <f t="shared" si="20"/>
        <v>21.9186992624233</v>
      </c>
      <c r="AA124" s="50">
        <f>(U124-$U$8)/($U$3-$U$8)*100</f>
        <v>75.8032405241196</v>
      </c>
      <c r="AB124" s="50">
        <f t="shared" si="21"/>
        <v>40.4823909587493</v>
      </c>
    </row>
    <row r="125" s="25" customFormat="1" spans="1:28">
      <c r="A125" s="28" t="s">
        <v>197</v>
      </c>
      <c r="B125" s="29">
        <v>2011</v>
      </c>
      <c r="C125" s="30">
        <v>115343</v>
      </c>
      <c r="D125" s="30">
        <v>1954818</v>
      </c>
      <c r="E125" s="30">
        <v>76717</v>
      </c>
      <c r="F125" s="30">
        <v>1190197</v>
      </c>
      <c r="G125" s="31">
        <f t="shared" si="11"/>
        <v>192060</v>
      </c>
      <c r="H125" s="31">
        <f t="shared" si="12"/>
        <v>3145015</v>
      </c>
      <c r="I125" s="36">
        <v>2919</v>
      </c>
      <c r="J125" s="30">
        <v>3.47</v>
      </c>
      <c r="K125" s="44">
        <v>115627</v>
      </c>
      <c r="L125" s="36"/>
      <c r="M125" s="39">
        <v>10870</v>
      </c>
      <c r="N125" s="39">
        <v>82402</v>
      </c>
      <c r="O125" s="30">
        <v>11.3</v>
      </c>
      <c r="P125" s="40">
        <f t="shared" si="13"/>
        <v>16.3751692179527</v>
      </c>
      <c r="Q125" s="30">
        <v>3.61</v>
      </c>
      <c r="R125" s="40">
        <f t="shared" si="14"/>
        <v>3.96118533744433</v>
      </c>
      <c r="S125" s="30">
        <v>0.39</v>
      </c>
      <c r="T125" s="49">
        <f t="shared" si="16"/>
        <v>1.3191427392539</v>
      </c>
      <c r="U125" s="37">
        <f t="shared" si="17"/>
        <v>3.87118876327509</v>
      </c>
      <c r="V125" s="50">
        <f t="shared" si="18"/>
        <v>58.4939689108332</v>
      </c>
      <c r="W125" s="50">
        <f>(Q125-$Q$8)/($Q$3-$Q$8)*100</f>
        <v>13.9842459901883</v>
      </c>
      <c r="X125" s="50">
        <f>(R125-$R$8)/($R$3-$R$8)*100</f>
        <v>64.6206226374129</v>
      </c>
      <c r="Y125" s="50">
        <f t="shared" si="19"/>
        <v>7.79809618691175</v>
      </c>
      <c r="Z125" s="50">
        <f t="shared" si="20"/>
        <v>9.5196182555397</v>
      </c>
      <c r="AA125" s="50">
        <f>(U125-$U$8)/($U$3-$U$8)*100</f>
        <v>61.0963972420957</v>
      </c>
      <c r="AB125" s="50">
        <f t="shared" si="21"/>
        <v>30.5238539899075</v>
      </c>
    </row>
    <row r="126" s="25" customFormat="1" spans="1:28">
      <c r="A126" s="28" t="s">
        <v>187</v>
      </c>
      <c r="B126" s="29">
        <v>2012</v>
      </c>
      <c r="C126" s="30">
        <v>241504</v>
      </c>
      <c r="D126" s="30">
        <v>4047018</v>
      </c>
      <c r="E126" s="30">
        <v>161007</v>
      </c>
      <c r="F126" s="30">
        <v>2130347</v>
      </c>
      <c r="G126" s="31">
        <f t="shared" si="11"/>
        <v>402511</v>
      </c>
      <c r="H126" s="31">
        <f t="shared" si="12"/>
        <v>6177365</v>
      </c>
      <c r="I126" s="36">
        <v>5988</v>
      </c>
      <c r="J126" s="30">
        <v>3.71</v>
      </c>
      <c r="K126" s="31"/>
      <c r="L126" s="36"/>
      <c r="M126" s="39">
        <v>24693</v>
      </c>
      <c r="N126" s="36">
        <v>140208</v>
      </c>
      <c r="O126" s="30">
        <v>27.8</v>
      </c>
      <c r="P126" s="40">
        <f t="shared" si="13"/>
        <v>15.3470712601643</v>
      </c>
      <c r="Q126" s="30">
        <v>3.94</v>
      </c>
      <c r="R126" s="37">
        <f t="shared" ref="R126:R189" si="22">J126</f>
        <v>3.71</v>
      </c>
      <c r="S126" s="37">
        <v>0.85418064516129</v>
      </c>
      <c r="T126" s="49">
        <f t="shared" si="16"/>
        <v>1.76116912016433</v>
      </c>
      <c r="U126" s="37">
        <f t="shared" si="17"/>
        <v>4.64261857047428</v>
      </c>
      <c r="V126" s="50">
        <f t="shared" si="18"/>
        <v>68.9336576411904</v>
      </c>
      <c r="W126" s="50">
        <f>(Q126-$Q$8)/($Q$3-$Q$8)*100</f>
        <v>17.2864205755475</v>
      </c>
      <c r="X126" s="50">
        <f>(R126-$R$8)/($R$3-$R$8)*100</f>
        <v>54.7843177188726</v>
      </c>
      <c r="Y126" s="50">
        <f t="shared" si="19"/>
        <v>24.2780171715116</v>
      </c>
      <c r="Z126" s="50">
        <f t="shared" si="20"/>
        <v>12.7267694291855</v>
      </c>
      <c r="AA126" s="50">
        <f>(U126-$U$8)/($U$3-$U$8)*100</f>
        <v>91.305241771262</v>
      </c>
      <c r="AB126" s="50">
        <f t="shared" si="21"/>
        <v>39.5669631745696</v>
      </c>
    </row>
    <row r="127" s="25" customFormat="1" spans="1:28">
      <c r="A127" s="28" t="s">
        <v>176</v>
      </c>
      <c r="B127" s="29">
        <v>2012</v>
      </c>
      <c r="C127" s="30">
        <v>52472</v>
      </c>
      <c r="D127" s="30">
        <v>718655</v>
      </c>
      <c r="E127" s="30">
        <v>31067</v>
      </c>
      <c r="F127" s="30">
        <v>305510</v>
      </c>
      <c r="G127" s="31">
        <f t="shared" si="11"/>
        <v>83539</v>
      </c>
      <c r="H127" s="31">
        <f t="shared" si="12"/>
        <v>1024165</v>
      </c>
      <c r="I127" s="36">
        <v>2069.3</v>
      </c>
      <c r="J127" s="30">
        <v>4.84</v>
      </c>
      <c r="K127" s="31"/>
      <c r="L127" s="30">
        <v>5556</v>
      </c>
      <c r="M127" s="30">
        <v>13509</v>
      </c>
      <c r="N127" s="30">
        <v>16406</v>
      </c>
      <c r="O127" s="30">
        <v>13</v>
      </c>
      <c r="P127" s="40">
        <f t="shared" si="13"/>
        <v>12.259723003627</v>
      </c>
      <c r="Q127" s="30">
        <v>9.48</v>
      </c>
      <c r="R127" s="37">
        <f t="shared" si="22"/>
        <v>4.84</v>
      </c>
      <c r="S127" s="40">
        <f>L127/I127</f>
        <v>2.6849659305079</v>
      </c>
      <c r="T127" s="49">
        <f t="shared" si="16"/>
        <v>8.23418261611605</v>
      </c>
      <c r="U127" s="37">
        <f t="shared" si="17"/>
        <v>6.28231769197313</v>
      </c>
      <c r="V127" s="50">
        <f t="shared" si="18"/>
        <v>100.283739174076</v>
      </c>
      <c r="W127" s="50">
        <f>(Q127-$Q$8)/($Q$3-$Q$8)*100</f>
        <v>72.7229272509729</v>
      </c>
      <c r="X127" s="50">
        <f>(R127-$R$8)/($R$3-$R$8)*100</f>
        <v>99.0346098379893</v>
      </c>
      <c r="Y127" s="50">
        <f t="shared" si="19"/>
        <v>89.2768428588614</v>
      </c>
      <c r="Z127" s="50">
        <f t="shared" si="20"/>
        <v>59.692140110926</v>
      </c>
      <c r="AA127" s="50">
        <f>(U127-$U$8)/($U$3-$U$8)*100</f>
        <v>155.515122402928</v>
      </c>
      <c r="AB127" s="50">
        <f t="shared" si="21"/>
        <v>90.4808977701026</v>
      </c>
    </row>
    <row r="128" s="25" customFormat="1" spans="1:28">
      <c r="A128" s="28" t="s">
        <v>188</v>
      </c>
      <c r="B128" s="29">
        <v>2012</v>
      </c>
      <c r="C128" s="30">
        <v>153941</v>
      </c>
      <c r="D128" s="30">
        <v>2527264</v>
      </c>
      <c r="E128" s="30">
        <v>96638</v>
      </c>
      <c r="F128" s="30">
        <v>1120356</v>
      </c>
      <c r="G128" s="31">
        <f t="shared" si="11"/>
        <v>250579</v>
      </c>
      <c r="H128" s="31">
        <f t="shared" si="12"/>
        <v>3647620</v>
      </c>
      <c r="I128" s="36">
        <v>3748</v>
      </c>
      <c r="J128" s="30">
        <v>3.72</v>
      </c>
      <c r="K128" s="58"/>
      <c r="L128" s="36"/>
      <c r="M128" s="39">
        <v>15183</v>
      </c>
      <c r="N128" s="36">
        <v>123707</v>
      </c>
      <c r="O128" s="30">
        <v>7.3</v>
      </c>
      <c r="P128" s="40">
        <f t="shared" si="13"/>
        <v>14.5567665287195</v>
      </c>
      <c r="Q128" s="30">
        <v>4.7</v>
      </c>
      <c r="R128" s="37">
        <f t="shared" si="22"/>
        <v>3.72</v>
      </c>
      <c r="S128" s="37">
        <v>0.181769359284498</v>
      </c>
      <c r="T128" s="49">
        <f t="shared" si="16"/>
        <v>1.22733555902253</v>
      </c>
      <c r="U128" s="37">
        <f t="shared" si="17"/>
        <v>1.94770544290288</v>
      </c>
      <c r="V128" s="50">
        <f t="shared" si="18"/>
        <v>76.958705581331</v>
      </c>
      <c r="W128" s="50">
        <f>(Q128-$Q$8)/($Q$3-$Q$8)*100</f>
        <v>24.8914287115265</v>
      </c>
      <c r="X128" s="50">
        <f>(R128-$R$8)/($R$3-$R$8)*100</f>
        <v>55.1759132243515</v>
      </c>
      <c r="Y128" s="50">
        <f t="shared" si="19"/>
        <v>0.405231918795457</v>
      </c>
      <c r="Z128" s="50">
        <f t="shared" si="20"/>
        <v>8.85350528458601</v>
      </c>
      <c r="AA128" s="50">
        <f>(U128-$U$8)/($U$3-$U$8)*100</f>
        <v>-14.2263450700449</v>
      </c>
      <c r="AB128" s="50">
        <f t="shared" si="21"/>
        <v>21.3779960790522</v>
      </c>
    </row>
    <row r="129" s="25" customFormat="1" spans="1:28">
      <c r="A129" s="28" t="s">
        <v>203</v>
      </c>
      <c r="B129" s="29">
        <v>2012</v>
      </c>
      <c r="C129" s="30">
        <v>140235</v>
      </c>
      <c r="D129" s="30">
        <v>2063549</v>
      </c>
      <c r="E129" s="30">
        <v>84377</v>
      </c>
      <c r="F129" s="30">
        <v>1180171</v>
      </c>
      <c r="G129" s="31">
        <f t="shared" si="11"/>
        <v>224612</v>
      </c>
      <c r="H129" s="31">
        <f t="shared" si="12"/>
        <v>3243720</v>
      </c>
      <c r="I129" s="36">
        <v>2577.55</v>
      </c>
      <c r="J129" s="30">
        <v>4.36</v>
      </c>
      <c r="K129" s="58"/>
      <c r="L129" s="36"/>
      <c r="M129" s="39">
        <v>7093</v>
      </c>
      <c r="N129" s="36">
        <v>384073</v>
      </c>
      <c r="O129" s="30">
        <v>5.4</v>
      </c>
      <c r="P129" s="40">
        <f t="shared" si="13"/>
        <v>14.4414367887735</v>
      </c>
      <c r="Q129" s="30">
        <v>4.33</v>
      </c>
      <c r="R129" s="37">
        <f t="shared" si="22"/>
        <v>4.36</v>
      </c>
      <c r="S129" s="37">
        <v>0.488551039404282</v>
      </c>
      <c r="T129" s="49">
        <f t="shared" si="16"/>
        <v>0.18467843352696</v>
      </c>
      <c r="U129" s="37">
        <f t="shared" si="17"/>
        <v>2.0950127058641</v>
      </c>
      <c r="V129" s="50">
        <f t="shared" si="18"/>
        <v>78.1298066201647</v>
      </c>
      <c r="W129" s="50">
        <f>(Q129-$Q$8)/($Q$3-$Q$8)*100</f>
        <v>21.188990540063</v>
      </c>
      <c r="X129" s="50">
        <f>(R129-$R$8)/($R$3-$R$8)*100</f>
        <v>80.2380255750017</v>
      </c>
      <c r="Y129" s="50">
        <f t="shared" si="19"/>
        <v>11.2969782692709</v>
      </c>
      <c r="Z129" s="50">
        <f t="shared" si="20"/>
        <v>1.28843865472606</v>
      </c>
      <c r="AA129" s="50">
        <f>(U129-$U$8)/($U$3-$U$8)*100</f>
        <v>-8.45785886004382</v>
      </c>
      <c r="AB129" s="50">
        <f t="shared" si="21"/>
        <v>23.7340216393362</v>
      </c>
    </row>
    <row r="130" s="25" customFormat="1" spans="1:28">
      <c r="A130" s="28" t="s">
        <v>194</v>
      </c>
      <c r="B130" s="29">
        <v>2012</v>
      </c>
      <c r="C130" s="30">
        <v>432374</v>
      </c>
      <c r="D130" s="30">
        <v>8082401</v>
      </c>
      <c r="E130" s="30">
        <v>273493</v>
      </c>
      <c r="F130" s="30">
        <v>4424650</v>
      </c>
      <c r="G130" s="31">
        <f t="shared" ref="G130:G193" si="23">C130+E130</f>
        <v>705867</v>
      </c>
      <c r="H130" s="31">
        <f t="shared" ref="H130:H193" si="24">D130+F130</f>
        <v>12507051</v>
      </c>
      <c r="I130" s="36">
        <v>10594</v>
      </c>
      <c r="J130" s="30">
        <v>3.35</v>
      </c>
      <c r="K130" s="58"/>
      <c r="L130" s="36"/>
      <c r="M130" s="39">
        <v>62787</v>
      </c>
      <c r="N130" s="36">
        <v>179839</v>
      </c>
      <c r="O130" s="30">
        <v>17.5</v>
      </c>
      <c r="P130" s="40">
        <f t="shared" ref="P130:P193" si="25">H130/G130</f>
        <v>17.718707631891</v>
      </c>
      <c r="Q130" s="30">
        <v>4.89</v>
      </c>
      <c r="R130" s="37">
        <f t="shared" si="22"/>
        <v>3.35</v>
      </c>
      <c r="S130" s="37">
        <v>0.354078560909927</v>
      </c>
      <c r="T130" s="49">
        <f t="shared" ref="T130:T193" si="26">M130/N130*10</f>
        <v>3.49128943110226</v>
      </c>
      <c r="U130" s="37">
        <f t="shared" ref="U130:U193" si="27">O130/I130*1000</f>
        <v>1.65187842174816</v>
      </c>
      <c r="V130" s="50">
        <f t="shared" ref="V130:V193" si="28">($P$8-P130)/($P$8-$P$15)*100</f>
        <v>44.8511805631493</v>
      </c>
      <c r="W130" s="50">
        <f>(Q130-$Q$8)/($Q$3-$Q$8)*100</f>
        <v>26.7926807455212</v>
      </c>
      <c r="X130" s="50">
        <f>(R130-$R$8)/($R$3-$R$8)*100</f>
        <v>40.6868795216319</v>
      </c>
      <c r="Y130" s="50">
        <f t="shared" ref="Y130:Y193" si="29">(S130-$S$28)/($S$25-$S$28)*100</f>
        <v>6.52276839367335</v>
      </c>
      <c r="Z130" s="50">
        <f t="shared" ref="Z130:Z193" si="30">(T130-$T$28)/($T$25-$T$28)*100</f>
        <v>25.2797699409295</v>
      </c>
      <c r="AA130" s="50">
        <f>(U130-$U$8)/($U$3-$U$8)*100</f>
        <v>-25.8107982583853</v>
      </c>
      <c r="AB130" s="50">
        <f t="shared" ref="AB130:AB193" si="31">V130*15%+W130*15%+X130*10%+Y130*15%+Z130*30%+AA130*15%</f>
        <v>19.5059936510358</v>
      </c>
    </row>
    <row r="131" s="25" customFormat="1" spans="1:28">
      <c r="A131" s="28" t="s">
        <v>195</v>
      </c>
      <c r="B131" s="29">
        <v>2012</v>
      </c>
      <c r="C131" s="30">
        <v>217151</v>
      </c>
      <c r="D131" s="30">
        <v>4264831</v>
      </c>
      <c r="E131" s="30">
        <v>117478</v>
      </c>
      <c r="F131" s="30">
        <v>1966202</v>
      </c>
      <c r="G131" s="31">
        <f t="shared" si="23"/>
        <v>334629</v>
      </c>
      <c r="H131" s="31">
        <f t="shared" si="24"/>
        <v>6231033</v>
      </c>
      <c r="I131" s="36">
        <v>4682</v>
      </c>
      <c r="J131" s="30">
        <v>3.6</v>
      </c>
      <c r="K131" s="58"/>
      <c r="L131" s="36"/>
      <c r="M131" s="39">
        <v>13662</v>
      </c>
      <c r="N131" s="36">
        <v>239096</v>
      </c>
      <c r="O131" s="30">
        <v>6.1</v>
      </c>
      <c r="P131" s="40">
        <f t="shared" si="25"/>
        <v>18.620720260348</v>
      </c>
      <c r="Q131" s="30">
        <v>4.72</v>
      </c>
      <c r="R131" s="37">
        <f t="shared" si="22"/>
        <v>3.6</v>
      </c>
      <c r="S131" s="59">
        <v>0.343243195929228</v>
      </c>
      <c r="T131" s="49">
        <f t="shared" si="26"/>
        <v>0.571402281928598</v>
      </c>
      <c r="U131" s="37">
        <f t="shared" si="27"/>
        <v>1.30286202477574</v>
      </c>
      <c r="V131" s="50">
        <f t="shared" si="28"/>
        <v>35.691809123292</v>
      </c>
      <c r="W131" s="50">
        <f>(Q131-$Q$8)/($Q$3-$Q$8)*100</f>
        <v>25.0915605045785</v>
      </c>
      <c r="X131" s="50">
        <f>(R131-$R$8)/($R$3-$R$8)*100</f>
        <v>50.4767671586046</v>
      </c>
      <c r="Y131" s="50">
        <f t="shared" si="29"/>
        <v>6.13807773372745</v>
      </c>
      <c r="Z131" s="50">
        <f t="shared" si="30"/>
        <v>4.09433870468135</v>
      </c>
      <c r="AA131" s="50">
        <f>(U131-$U$8)/($U$3-$U$8)*100</f>
        <v>-39.4781234976696</v>
      </c>
      <c r="AB131" s="50">
        <f t="shared" si="31"/>
        <v>10.3924769068541</v>
      </c>
    </row>
    <row r="132" s="25" customFormat="1" spans="1:28">
      <c r="A132" s="28" t="s">
        <v>199</v>
      </c>
      <c r="B132" s="29">
        <v>2012</v>
      </c>
      <c r="C132" s="30">
        <v>197983</v>
      </c>
      <c r="D132" s="30">
        <v>3800803</v>
      </c>
      <c r="E132" s="30">
        <v>114753</v>
      </c>
      <c r="F132" s="30">
        <v>2100850</v>
      </c>
      <c r="G132" s="31">
        <f t="shared" si="23"/>
        <v>312736</v>
      </c>
      <c r="H132" s="31">
        <f t="shared" si="24"/>
        <v>5901653</v>
      </c>
      <c r="I132" s="36">
        <v>3484.07</v>
      </c>
      <c r="J132" s="30">
        <v>4</v>
      </c>
      <c r="K132" s="58"/>
      <c r="L132" s="36"/>
      <c r="M132" s="39">
        <v>4103</v>
      </c>
      <c r="N132" s="36">
        <v>72087</v>
      </c>
      <c r="O132" s="30">
        <v>5.9</v>
      </c>
      <c r="P132" s="40">
        <f t="shared" si="25"/>
        <v>18.8710381919574</v>
      </c>
      <c r="Q132" s="30">
        <v>3.72</v>
      </c>
      <c r="R132" s="37">
        <f t="shared" si="22"/>
        <v>4</v>
      </c>
      <c r="S132" s="37">
        <v>0.943459321261073</v>
      </c>
      <c r="T132" s="49">
        <f t="shared" si="26"/>
        <v>0.569173359967817</v>
      </c>
      <c r="U132" s="37">
        <f t="shared" si="27"/>
        <v>1.69342177395977</v>
      </c>
      <c r="V132" s="50">
        <f t="shared" si="28"/>
        <v>33.1499878213117</v>
      </c>
      <c r="W132" s="50">
        <f>(Q132-$Q$8)/($Q$3-$Q$8)*100</f>
        <v>15.0849708519747</v>
      </c>
      <c r="X132" s="50">
        <f>(R132-$R$8)/($R$3-$R$8)*100</f>
        <v>66.140587377761</v>
      </c>
      <c r="Y132" s="50">
        <f t="shared" si="29"/>
        <v>27.4477002314825</v>
      </c>
      <c r="Z132" s="50">
        <f t="shared" si="30"/>
        <v>4.0781666163373</v>
      </c>
      <c r="AA132" s="50">
        <f>(U132-$U$8)/($U$3-$U$8)*100</f>
        <v>-24.183979257526</v>
      </c>
      <c r="AB132" s="50">
        <f t="shared" si="31"/>
        <v>15.5623106697637</v>
      </c>
    </row>
    <row r="133" s="25" customFormat="1" spans="1:28">
      <c r="A133" s="28" t="s">
        <v>196</v>
      </c>
      <c r="B133" s="29">
        <v>2012</v>
      </c>
      <c r="C133" s="30">
        <v>51243</v>
      </c>
      <c r="D133" s="30">
        <v>752187</v>
      </c>
      <c r="E133" s="30">
        <v>25075</v>
      </c>
      <c r="F133" s="30">
        <v>364677</v>
      </c>
      <c r="G133" s="31">
        <f t="shared" si="23"/>
        <v>76318</v>
      </c>
      <c r="H133" s="31">
        <f t="shared" si="24"/>
        <v>1116864</v>
      </c>
      <c r="I133" s="36">
        <v>886.55</v>
      </c>
      <c r="J133" s="30">
        <v>3.42</v>
      </c>
      <c r="K133" s="58"/>
      <c r="L133" s="36"/>
      <c r="M133" s="39">
        <v>4504</v>
      </c>
      <c r="N133" s="36">
        <v>7611</v>
      </c>
      <c r="O133" s="30">
        <v>1.4</v>
      </c>
      <c r="P133" s="40">
        <f t="shared" si="25"/>
        <v>14.6343457637779</v>
      </c>
      <c r="Q133" s="30">
        <v>5.08</v>
      </c>
      <c r="R133" s="37">
        <f t="shared" si="22"/>
        <v>3.42</v>
      </c>
      <c r="S133" s="37">
        <v>0.67323874514264</v>
      </c>
      <c r="T133" s="49">
        <f t="shared" si="26"/>
        <v>5.9177506240967</v>
      </c>
      <c r="U133" s="37">
        <f t="shared" si="27"/>
        <v>1.57915515199368</v>
      </c>
      <c r="V133" s="50">
        <f t="shared" si="28"/>
        <v>76.1709371981596</v>
      </c>
      <c r="W133" s="50">
        <f>(Q133-$Q$8)/($Q$3-$Q$8)*100</f>
        <v>28.6939327795159</v>
      </c>
      <c r="X133" s="50">
        <f>(R133-$R$8)/($R$3-$R$8)*100</f>
        <v>43.4280480599843</v>
      </c>
      <c r="Y133" s="50">
        <f t="shared" si="29"/>
        <v>17.8539918568099</v>
      </c>
      <c r="Z133" s="50">
        <f t="shared" si="30"/>
        <v>42.8851170400996</v>
      </c>
      <c r="AA133" s="50">
        <f>(U133-$U$8)/($U$3-$U$8)*100</f>
        <v>-28.6586088163436</v>
      </c>
      <c r="AB133" s="50">
        <f t="shared" si="31"/>
        <v>31.3173778707496</v>
      </c>
    </row>
    <row r="134" s="25" customFormat="1" spans="1:28">
      <c r="A134" s="28" t="s">
        <v>178</v>
      </c>
      <c r="B134" s="29">
        <v>2012</v>
      </c>
      <c r="C134" s="30">
        <v>316962</v>
      </c>
      <c r="D134" s="30">
        <v>5622191</v>
      </c>
      <c r="E134" s="30">
        <v>167800</v>
      </c>
      <c r="F134" s="30">
        <v>2173677</v>
      </c>
      <c r="G134" s="31">
        <f t="shared" si="23"/>
        <v>484762</v>
      </c>
      <c r="H134" s="31">
        <f t="shared" si="24"/>
        <v>7795868</v>
      </c>
      <c r="I134" s="36">
        <v>7287.51</v>
      </c>
      <c r="J134" s="30">
        <v>3.9</v>
      </c>
      <c r="K134" s="31"/>
      <c r="L134" s="36"/>
      <c r="M134" s="39">
        <v>28433</v>
      </c>
      <c r="N134" s="36">
        <v>190379</v>
      </c>
      <c r="O134" s="30">
        <v>21</v>
      </c>
      <c r="P134" s="40">
        <f t="shared" si="25"/>
        <v>16.0818463493426</v>
      </c>
      <c r="Q134" s="30">
        <v>4.32</v>
      </c>
      <c r="R134" s="37">
        <f t="shared" si="22"/>
        <v>3.9</v>
      </c>
      <c r="S134" s="30">
        <v>0.27</v>
      </c>
      <c r="T134" s="49">
        <f t="shared" si="26"/>
        <v>1.49349455559699</v>
      </c>
      <c r="U134" s="37">
        <f t="shared" si="27"/>
        <v>2.88164270100487</v>
      </c>
      <c r="V134" s="50">
        <f t="shared" si="28"/>
        <v>61.4724783248319</v>
      </c>
      <c r="W134" s="50">
        <f>(Q134-$Q$8)/($Q$3-$Q$8)*100</f>
        <v>21.088924643537</v>
      </c>
      <c r="X134" s="50">
        <f>(R134-$R$8)/($R$3-$R$8)*100</f>
        <v>62.2246323229719</v>
      </c>
      <c r="Y134" s="50">
        <f t="shared" si="29"/>
        <v>3.53770631765121</v>
      </c>
      <c r="Z134" s="50">
        <f t="shared" si="30"/>
        <v>10.7846392057832</v>
      </c>
      <c r="AA134" s="50">
        <f>(U134-$U$8)/($U$3-$U$8)*100</f>
        <v>22.3462181971585</v>
      </c>
      <c r="AB134" s="50">
        <f t="shared" si="31"/>
        <v>25.7246541165089</v>
      </c>
    </row>
    <row r="135" s="25" customFormat="1" spans="1:28">
      <c r="A135" s="28" t="s">
        <v>191</v>
      </c>
      <c r="B135" s="29">
        <v>2012</v>
      </c>
      <c r="C135" s="30">
        <v>496856</v>
      </c>
      <c r="D135" s="30">
        <v>10791827</v>
      </c>
      <c r="E135" s="30">
        <v>282413</v>
      </c>
      <c r="F135" s="30">
        <v>4537868</v>
      </c>
      <c r="G135" s="31">
        <f t="shared" si="23"/>
        <v>779269</v>
      </c>
      <c r="H135" s="31">
        <f t="shared" si="24"/>
        <v>15329695</v>
      </c>
      <c r="I135" s="36">
        <v>9406.2</v>
      </c>
      <c r="J135" s="30">
        <v>4.19</v>
      </c>
      <c r="K135" s="31"/>
      <c r="L135" s="36"/>
      <c r="M135" s="39">
        <v>25458</v>
      </c>
      <c r="N135" s="36">
        <v>164132</v>
      </c>
      <c r="O135" s="30">
        <v>29.3</v>
      </c>
      <c r="P135" s="40">
        <f t="shared" si="25"/>
        <v>19.6718912211316</v>
      </c>
      <c r="Q135" s="30">
        <v>4.56</v>
      </c>
      <c r="R135" s="37">
        <f t="shared" si="22"/>
        <v>4.19</v>
      </c>
      <c r="S135" s="30">
        <v>0.24</v>
      </c>
      <c r="T135" s="49">
        <f t="shared" si="26"/>
        <v>1.55106865206054</v>
      </c>
      <c r="U135" s="37">
        <f t="shared" si="27"/>
        <v>3.11496672407561</v>
      </c>
      <c r="V135" s="50">
        <f t="shared" si="28"/>
        <v>25.0178285460156</v>
      </c>
      <c r="W135" s="50">
        <f>(Q135-$Q$8)/($Q$3-$Q$8)*100</f>
        <v>23.4905061601619</v>
      </c>
      <c r="X135" s="50">
        <f>(R135-$R$8)/($R$3-$R$8)*100</f>
        <v>73.5809019818603</v>
      </c>
      <c r="Y135" s="50">
        <f t="shared" si="29"/>
        <v>2.47260885033607</v>
      </c>
      <c r="Z135" s="50">
        <f t="shared" si="30"/>
        <v>11.2023718095802</v>
      </c>
      <c r="AA135" s="50">
        <f>(U135-$U$8)/($U$3-$U$8)*100</f>
        <v>31.4830820726344</v>
      </c>
      <c r="AB135" s="50">
        <f t="shared" si="31"/>
        <v>23.0884055854323</v>
      </c>
    </row>
    <row r="136" s="25" customFormat="1" spans="1:28">
      <c r="A136" s="28" t="s">
        <v>183</v>
      </c>
      <c r="B136" s="29">
        <v>2012</v>
      </c>
      <c r="C136" s="30">
        <v>144208</v>
      </c>
      <c r="D136" s="30">
        <v>1867729</v>
      </c>
      <c r="E136" s="30">
        <v>100044</v>
      </c>
      <c r="F136" s="30">
        <v>1204786</v>
      </c>
      <c r="G136" s="31">
        <f t="shared" si="23"/>
        <v>244252</v>
      </c>
      <c r="H136" s="31">
        <f t="shared" si="24"/>
        <v>3072515</v>
      </c>
      <c r="I136" s="36">
        <v>3834.04</v>
      </c>
      <c r="J136" s="30">
        <v>4.65</v>
      </c>
      <c r="K136" s="31"/>
      <c r="L136" s="36"/>
      <c r="M136" s="39">
        <v>16252</v>
      </c>
      <c r="N136" s="36">
        <v>391381</v>
      </c>
      <c r="O136" s="30">
        <v>11.4</v>
      </c>
      <c r="P136" s="40">
        <f t="shared" si="25"/>
        <v>12.5792828717882</v>
      </c>
      <c r="Q136" s="30">
        <v>5.25</v>
      </c>
      <c r="R136" s="37">
        <f t="shared" si="22"/>
        <v>4.65</v>
      </c>
      <c r="S136" s="30">
        <v>0.48</v>
      </c>
      <c r="T136" s="49">
        <f t="shared" si="26"/>
        <v>0.415247546508389</v>
      </c>
      <c r="U136" s="37">
        <f t="shared" si="27"/>
        <v>2.97336491012092</v>
      </c>
      <c r="V136" s="50">
        <f t="shared" si="28"/>
        <v>97.0388095163106</v>
      </c>
      <c r="W136" s="50">
        <f>(Q136-$Q$8)/($Q$3-$Q$8)*100</f>
        <v>30.3950530204586</v>
      </c>
      <c r="X136" s="50">
        <f>(R136-$R$8)/($R$3-$R$8)*100</f>
        <v>91.5942952338901</v>
      </c>
      <c r="Y136" s="50">
        <f t="shared" si="29"/>
        <v>10.9933885888572</v>
      </c>
      <c r="Z136" s="50">
        <f t="shared" si="30"/>
        <v>2.96134785933461</v>
      </c>
      <c r="AA136" s="50">
        <f>(U136-$U$8)/($U$3-$U$8)*100</f>
        <v>25.9380186814025</v>
      </c>
      <c r="AB136" s="50">
        <f t="shared" si="31"/>
        <v>34.7026243522437</v>
      </c>
    </row>
    <row r="137" s="25" customFormat="1" spans="1:28">
      <c r="A137" s="28" t="s">
        <v>192</v>
      </c>
      <c r="B137" s="29">
        <v>2012</v>
      </c>
      <c r="C137" s="30">
        <v>191699</v>
      </c>
      <c r="D137" s="30">
        <v>3267498</v>
      </c>
      <c r="E137" s="30">
        <v>141409</v>
      </c>
      <c r="F137" s="30">
        <v>1577701</v>
      </c>
      <c r="G137" s="31">
        <f t="shared" si="23"/>
        <v>333108</v>
      </c>
      <c r="H137" s="31">
        <f t="shared" si="24"/>
        <v>4845199</v>
      </c>
      <c r="I137" s="36">
        <v>5779</v>
      </c>
      <c r="J137" s="30">
        <v>4.38</v>
      </c>
      <c r="K137" s="31"/>
      <c r="L137" s="36"/>
      <c r="M137" s="39">
        <v>28755</v>
      </c>
      <c r="N137" s="36">
        <v>151767</v>
      </c>
      <c r="O137" s="30">
        <v>25.4</v>
      </c>
      <c r="P137" s="40">
        <f t="shared" si="25"/>
        <v>14.5454297104843</v>
      </c>
      <c r="Q137" s="30">
        <v>5</v>
      </c>
      <c r="R137" s="37">
        <f t="shared" si="22"/>
        <v>4.38</v>
      </c>
      <c r="S137" s="30">
        <v>0.44</v>
      </c>
      <c r="T137" s="49">
        <f t="shared" si="26"/>
        <v>1.89468066180395</v>
      </c>
      <c r="U137" s="37">
        <f t="shared" si="27"/>
        <v>4.39522408721232</v>
      </c>
      <c r="V137" s="50">
        <f t="shared" si="28"/>
        <v>77.073823846737</v>
      </c>
      <c r="W137" s="50">
        <f>(Q137-$Q$8)/($Q$3-$Q$8)*100</f>
        <v>27.8934056073076</v>
      </c>
      <c r="X137" s="50">
        <f>(R137-$R$8)/($R$3-$R$8)*100</f>
        <v>81.0212165859595</v>
      </c>
      <c r="Y137" s="50">
        <f t="shared" si="29"/>
        <v>9.57325863243698</v>
      </c>
      <c r="Z137" s="50">
        <f t="shared" si="30"/>
        <v>13.6954711084446</v>
      </c>
      <c r="AA137" s="50">
        <f>(U137-$U$8)/($U$3-$U$8)*100</f>
        <v>81.6173849986959</v>
      </c>
      <c r="AB137" s="50">
        <f t="shared" si="31"/>
        <v>41.634443953906</v>
      </c>
    </row>
    <row r="138" s="25" customFormat="1" spans="1:28">
      <c r="A138" s="28" t="s">
        <v>193</v>
      </c>
      <c r="B138" s="29">
        <v>2012</v>
      </c>
      <c r="C138" s="30">
        <v>246859</v>
      </c>
      <c r="D138" s="30">
        <v>4737920</v>
      </c>
      <c r="E138" s="30">
        <v>171197</v>
      </c>
      <c r="F138" s="30">
        <v>2111100</v>
      </c>
      <c r="G138" s="31">
        <f t="shared" si="23"/>
        <v>418056</v>
      </c>
      <c r="H138" s="31">
        <f t="shared" si="24"/>
        <v>6849020</v>
      </c>
      <c r="I138" s="36">
        <v>6638.93</v>
      </c>
      <c r="J138" s="30">
        <v>4.32</v>
      </c>
      <c r="K138" s="31"/>
      <c r="L138" s="36"/>
      <c r="M138" s="39">
        <v>18902</v>
      </c>
      <c r="N138" s="36">
        <v>196371</v>
      </c>
      <c r="O138" s="30">
        <v>18</v>
      </c>
      <c r="P138" s="40">
        <f t="shared" si="25"/>
        <v>16.3830204565895</v>
      </c>
      <c r="Q138" s="30">
        <v>4.47</v>
      </c>
      <c r="R138" s="37">
        <f t="shared" si="22"/>
        <v>4.32</v>
      </c>
      <c r="S138" s="30">
        <v>0.38</v>
      </c>
      <c r="T138" s="49">
        <f t="shared" si="26"/>
        <v>0.962565755636016</v>
      </c>
      <c r="U138" s="37">
        <f t="shared" si="27"/>
        <v>2.71128028161164</v>
      </c>
      <c r="V138" s="50">
        <f t="shared" si="28"/>
        <v>58.4142445159978</v>
      </c>
      <c r="W138" s="50">
        <f>(Q138-$Q$8)/($Q$3-$Q$8)*100</f>
        <v>22.5899130914276</v>
      </c>
      <c r="X138" s="50">
        <f>(R138-$R$8)/($R$3-$R$8)*100</f>
        <v>78.6716435530861</v>
      </c>
      <c r="Y138" s="50">
        <f t="shared" si="29"/>
        <v>7.44306369780671</v>
      </c>
      <c r="Z138" s="50">
        <f t="shared" si="30"/>
        <v>6.93245074497225</v>
      </c>
      <c r="AA138" s="50">
        <f>(U138-$U$8)/($U$3-$U$8)*100</f>
        <v>15.6749024234685</v>
      </c>
      <c r="AB138" s="50">
        <f t="shared" si="31"/>
        <v>25.5652181381054</v>
      </c>
    </row>
    <row r="139" s="25" customFormat="1" spans="1:28">
      <c r="A139" s="28" t="s">
        <v>182</v>
      </c>
      <c r="B139" s="29">
        <v>2012</v>
      </c>
      <c r="C139" s="30">
        <v>119274</v>
      </c>
      <c r="D139" s="30">
        <v>1423679</v>
      </c>
      <c r="E139" s="30">
        <v>66898</v>
      </c>
      <c r="F139" s="30">
        <v>696588</v>
      </c>
      <c r="G139" s="31">
        <f t="shared" si="23"/>
        <v>186172</v>
      </c>
      <c r="H139" s="31">
        <f t="shared" si="24"/>
        <v>2120267</v>
      </c>
      <c r="I139" s="36">
        <v>2750.4</v>
      </c>
      <c r="J139" s="30">
        <v>4.64</v>
      </c>
      <c r="K139" s="31"/>
      <c r="L139" s="36"/>
      <c r="M139" s="39">
        <v>14362</v>
      </c>
      <c r="N139" s="36">
        <v>147792</v>
      </c>
      <c r="O139" s="30">
        <v>9</v>
      </c>
      <c r="P139" s="40">
        <f t="shared" si="25"/>
        <v>11.3887534108244</v>
      </c>
      <c r="Q139" s="30">
        <v>5.24</v>
      </c>
      <c r="R139" s="37">
        <f t="shared" si="22"/>
        <v>4.64</v>
      </c>
      <c r="S139" s="30">
        <v>0.62</v>
      </c>
      <c r="T139" s="49">
        <f t="shared" si="26"/>
        <v>0.971771137815308</v>
      </c>
      <c r="U139" s="37">
        <f t="shared" si="27"/>
        <v>3.27225130890052</v>
      </c>
      <c r="V139" s="50">
        <f t="shared" si="28"/>
        <v>109.127888093529</v>
      </c>
      <c r="W139" s="50">
        <f>(Q139-$Q$8)/($Q$3-$Q$8)*100</f>
        <v>30.2949871239325</v>
      </c>
      <c r="X139" s="50">
        <f>(R139-$R$8)/($R$3-$R$8)*100</f>
        <v>91.2026997284111</v>
      </c>
      <c r="Y139" s="50">
        <f t="shared" si="29"/>
        <v>15.9638434363278</v>
      </c>
      <c r="Z139" s="50">
        <f t="shared" si="30"/>
        <v>6.99924099445774</v>
      </c>
      <c r="AA139" s="50">
        <f>(U139-$U$8)/($U$3-$U$8)*100</f>
        <v>37.6422757224896</v>
      </c>
      <c r="AB139" s="50">
        <f t="shared" si="31"/>
        <v>40.1743914276202</v>
      </c>
    </row>
    <row r="140" s="25" customFormat="1" spans="1:28">
      <c r="A140" s="28" t="s">
        <v>185</v>
      </c>
      <c r="B140" s="29">
        <v>2012</v>
      </c>
      <c r="C140" s="30">
        <v>252580</v>
      </c>
      <c r="D140" s="30">
        <v>4227557</v>
      </c>
      <c r="E140" s="30">
        <v>182231</v>
      </c>
      <c r="F140" s="30">
        <v>1970169</v>
      </c>
      <c r="G140" s="31">
        <f t="shared" si="23"/>
        <v>434811</v>
      </c>
      <c r="H140" s="31">
        <f t="shared" si="24"/>
        <v>6197726</v>
      </c>
      <c r="I140" s="36">
        <v>7919.98</v>
      </c>
      <c r="J140" s="30">
        <v>4.21</v>
      </c>
      <c r="K140" s="31"/>
      <c r="L140" s="36"/>
      <c r="M140" s="39">
        <v>62438</v>
      </c>
      <c r="N140" s="36">
        <v>105875</v>
      </c>
      <c r="O140" s="30">
        <v>43.6</v>
      </c>
      <c r="P140" s="40">
        <f t="shared" si="25"/>
        <v>14.2538390243117</v>
      </c>
      <c r="Q140" s="30">
        <v>5</v>
      </c>
      <c r="R140" s="37">
        <f t="shared" si="22"/>
        <v>4.21</v>
      </c>
      <c r="S140" s="30">
        <v>0.82</v>
      </c>
      <c r="T140" s="49">
        <f t="shared" si="26"/>
        <v>5.89733175914994</v>
      </c>
      <c r="U140" s="37">
        <f t="shared" si="27"/>
        <v>5.5050644067283</v>
      </c>
      <c r="V140" s="50">
        <f t="shared" si="28"/>
        <v>80.034744036542</v>
      </c>
      <c r="W140" s="50">
        <f>(Q140-$Q$8)/($Q$3-$Q$8)*100</f>
        <v>27.8934056073076</v>
      </c>
      <c r="X140" s="50">
        <f>(R140-$R$8)/($R$3-$R$8)*100</f>
        <v>74.3640929928181</v>
      </c>
      <c r="Y140" s="50">
        <f t="shared" si="29"/>
        <v>23.0644932184287</v>
      </c>
      <c r="Z140" s="50">
        <f t="shared" si="30"/>
        <v>42.7369666366245</v>
      </c>
      <c r="AA140" s="50">
        <f>(U140-$U$8)/($U$3-$U$8)*100</f>
        <v>125.078233090869</v>
      </c>
      <c r="AB140" s="50">
        <f t="shared" si="31"/>
        <v>58.6681306832413</v>
      </c>
    </row>
    <row r="141" s="25" customFormat="1" spans="1:28">
      <c r="A141" s="28" t="s">
        <v>189</v>
      </c>
      <c r="B141" s="29">
        <v>2012</v>
      </c>
      <c r="C141" s="30">
        <v>205470</v>
      </c>
      <c r="D141" s="30">
        <v>4341438</v>
      </c>
      <c r="E141" s="30">
        <v>122771</v>
      </c>
      <c r="F141" s="30">
        <v>1945486</v>
      </c>
      <c r="G141" s="31">
        <f t="shared" si="23"/>
        <v>328241</v>
      </c>
      <c r="H141" s="31">
        <f t="shared" si="24"/>
        <v>6286924</v>
      </c>
      <c r="I141" s="36">
        <v>4503.9321</v>
      </c>
      <c r="J141" s="30">
        <v>3.64</v>
      </c>
      <c r="K141" s="31"/>
      <c r="L141" s="36"/>
      <c r="M141" s="39">
        <v>13630</v>
      </c>
      <c r="N141" s="36">
        <v>168046</v>
      </c>
      <c r="O141" s="30">
        <v>16.3</v>
      </c>
      <c r="P141" s="40">
        <f t="shared" si="25"/>
        <v>19.1533781581216</v>
      </c>
      <c r="Q141" s="30">
        <v>3.99</v>
      </c>
      <c r="R141" s="37">
        <f t="shared" si="22"/>
        <v>3.64</v>
      </c>
      <c r="S141" s="30">
        <v>0.4</v>
      </c>
      <c r="T141" s="49">
        <f t="shared" si="26"/>
        <v>0.811087440343715</v>
      </c>
      <c r="U141" s="37">
        <f t="shared" si="27"/>
        <v>3.61905988769236</v>
      </c>
      <c r="V141" s="50">
        <f t="shared" si="28"/>
        <v>30.2830028802713</v>
      </c>
      <c r="W141" s="50">
        <f>(Q141-$Q$8)/($Q$3-$Q$8)*100</f>
        <v>17.7867500581777</v>
      </c>
      <c r="X141" s="50">
        <f>(R141-$R$8)/($R$3-$R$8)*100</f>
        <v>52.0431491805203</v>
      </c>
      <c r="Y141" s="50">
        <f t="shared" si="29"/>
        <v>8.1531286760168</v>
      </c>
      <c r="Z141" s="50">
        <f t="shared" si="30"/>
        <v>5.83338997020363</v>
      </c>
      <c r="AA141" s="50">
        <f>(U141-$U$8)/($U$3-$U$8)*100</f>
        <v>51.2231437941306</v>
      </c>
      <c r="AB141" s="50">
        <f t="shared" si="31"/>
        <v>23.0712357204026</v>
      </c>
    </row>
    <row r="142" s="25" customFormat="1" spans="1:28">
      <c r="A142" s="28" t="s">
        <v>181</v>
      </c>
      <c r="B142" s="29">
        <v>2012</v>
      </c>
      <c r="C142" s="30">
        <v>144633</v>
      </c>
      <c r="D142" s="30">
        <v>2129695</v>
      </c>
      <c r="E142" s="30">
        <v>101083</v>
      </c>
      <c r="F142" s="30">
        <v>1134585</v>
      </c>
      <c r="G142" s="31">
        <f t="shared" si="23"/>
        <v>245716</v>
      </c>
      <c r="H142" s="31">
        <f t="shared" si="24"/>
        <v>3264280</v>
      </c>
      <c r="I142" s="36">
        <v>4389</v>
      </c>
      <c r="J142" s="30">
        <v>5.26</v>
      </c>
      <c r="K142" s="31"/>
      <c r="L142" s="36"/>
      <c r="M142" s="39">
        <v>26200</v>
      </c>
      <c r="N142" s="36">
        <v>148155</v>
      </c>
      <c r="O142" s="30">
        <v>18.7</v>
      </c>
      <c r="P142" s="40">
        <f t="shared" si="25"/>
        <v>13.2847677806899</v>
      </c>
      <c r="Q142" s="30">
        <v>5.62</v>
      </c>
      <c r="R142" s="37">
        <f t="shared" si="22"/>
        <v>5.26</v>
      </c>
      <c r="S142" s="30">
        <v>0.79</v>
      </c>
      <c r="T142" s="49">
        <f t="shared" si="26"/>
        <v>1.76841821065776</v>
      </c>
      <c r="U142" s="37">
        <f t="shared" si="27"/>
        <v>4.26065162907268</v>
      </c>
      <c r="V142" s="50">
        <f t="shared" si="28"/>
        <v>89.8750535754449</v>
      </c>
      <c r="W142" s="50">
        <f>(Q142-$Q$8)/($Q$3-$Q$8)*100</f>
        <v>34.097491191922</v>
      </c>
      <c r="X142" s="50">
        <f>(R142-$R$8)/($R$3-$R$8)*100</f>
        <v>115.481621068103</v>
      </c>
      <c r="Y142" s="50">
        <f t="shared" si="29"/>
        <v>21.9993957511136</v>
      </c>
      <c r="Z142" s="50">
        <f t="shared" si="30"/>
        <v>12.7793656770293</v>
      </c>
      <c r="AA142" s="50">
        <f>(U142-$U$8)/($U$3-$U$8)*100</f>
        <v>76.3475880218228</v>
      </c>
      <c r="AB142" s="50">
        <f t="shared" si="31"/>
        <v>48.7299010909646</v>
      </c>
    </row>
    <row r="143" s="25" customFormat="1" spans="1:28">
      <c r="A143" s="28" t="s">
        <v>180</v>
      </c>
      <c r="B143" s="29">
        <v>2012</v>
      </c>
      <c r="C143" s="30">
        <v>112898</v>
      </c>
      <c r="D143" s="30">
        <v>1365080</v>
      </c>
      <c r="E143" s="30">
        <v>62154</v>
      </c>
      <c r="F143" s="30">
        <v>746308</v>
      </c>
      <c r="G143" s="31">
        <f t="shared" si="23"/>
        <v>175052</v>
      </c>
      <c r="H143" s="31">
        <f t="shared" si="24"/>
        <v>2111388</v>
      </c>
      <c r="I143" s="36">
        <v>2489.85</v>
      </c>
      <c r="J143" s="30">
        <v>4.45</v>
      </c>
      <c r="K143" s="31"/>
      <c r="L143" s="36"/>
      <c r="M143" s="39">
        <v>15502</v>
      </c>
      <c r="N143" s="36">
        <v>664450</v>
      </c>
      <c r="O143" s="30">
        <v>7.7</v>
      </c>
      <c r="P143" s="40">
        <f t="shared" si="25"/>
        <v>12.0614903000251</v>
      </c>
      <c r="Q143" s="30">
        <v>5.62</v>
      </c>
      <c r="R143" s="37">
        <f t="shared" si="22"/>
        <v>4.45</v>
      </c>
      <c r="S143" s="30">
        <v>0.49</v>
      </c>
      <c r="T143" s="49">
        <f t="shared" si="26"/>
        <v>0.233305741590789</v>
      </c>
      <c r="U143" s="37">
        <f t="shared" si="27"/>
        <v>3.0925557764524</v>
      </c>
      <c r="V143" s="50">
        <f t="shared" si="28"/>
        <v>102.296667714692</v>
      </c>
      <c r="W143" s="50">
        <f>(Q143-$Q$8)/($Q$3-$Q$8)*100</f>
        <v>34.097491191922</v>
      </c>
      <c r="X143" s="50">
        <f>(R143-$R$8)/($R$3-$R$8)*100</f>
        <v>83.7623851243119</v>
      </c>
      <c r="Y143" s="50">
        <f t="shared" si="29"/>
        <v>11.3484210779622</v>
      </c>
      <c r="Z143" s="50">
        <f t="shared" si="30"/>
        <v>1.64125725303445</v>
      </c>
      <c r="AA143" s="50">
        <f>(U143-$U$8)/($U$3-$U$8)*100</f>
        <v>30.605479436357</v>
      </c>
      <c r="AB143" s="50">
        <f t="shared" si="31"/>
        <v>35.6208246014815</v>
      </c>
    </row>
    <row r="144" s="25" customFormat="1" spans="1:28">
      <c r="A144" s="28" t="s">
        <v>205</v>
      </c>
      <c r="B144" s="29">
        <v>2012</v>
      </c>
      <c r="C144" s="30">
        <v>34385</v>
      </c>
      <c r="D144" s="30">
        <v>618140</v>
      </c>
      <c r="E144" s="30">
        <v>19383</v>
      </c>
      <c r="F144" s="30">
        <v>292813</v>
      </c>
      <c r="G144" s="31">
        <f t="shared" si="23"/>
        <v>53768</v>
      </c>
      <c r="H144" s="31">
        <f t="shared" si="24"/>
        <v>910953</v>
      </c>
      <c r="I144" s="36">
        <v>647.19</v>
      </c>
      <c r="J144" s="30">
        <v>4.29</v>
      </c>
      <c r="K144" s="31"/>
      <c r="L144" s="36"/>
      <c r="M144" s="39">
        <v>4619</v>
      </c>
      <c r="N144" s="36">
        <v>61588</v>
      </c>
      <c r="O144" s="30">
        <v>0.9</v>
      </c>
      <c r="P144" s="40">
        <f t="shared" si="25"/>
        <v>16.9422890938848</v>
      </c>
      <c r="Q144" s="30">
        <v>5.29</v>
      </c>
      <c r="R144" s="37">
        <f t="shared" si="22"/>
        <v>4.29</v>
      </c>
      <c r="S144" s="30">
        <v>0.82</v>
      </c>
      <c r="T144" s="49">
        <f t="shared" si="26"/>
        <v>0.749983763070728</v>
      </c>
      <c r="U144" s="37">
        <f t="shared" si="27"/>
        <v>1.39062717285496</v>
      </c>
      <c r="V144" s="50">
        <f t="shared" si="28"/>
        <v>52.735222934656</v>
      </c>
      <c r="W144" s="50">
        <f>(Q144-$Q$8)/($Q$3-$Q$8)*100</f>
        <v>30.7953166065627</v>
      </c>
      <c r="X144" s="50">
        <f>(R144-$R$8)/($R$3-$R$8)*100</f>
        <v>77.4968570366493</v>
      </c>
      <c r="Y144" s="50">
        <f t="shared" si="29"/>
        <v>23.0644932184287</v>
      </c>
      <c r="Z144" s="50">
        <f t="shared" si="30"/>
        <v>5.39004826313967</v>
      </c>
      <c r="AA144" s="50">
        <f>(U144-$U$8)/($U$3-$U$8)*100</f>
        <v>-36.0412797451182</v>
      </c>
      <c r="AB144" s="50">
        <f t="shared" si="31"/>
        <v>19.9497631347862</v>
      </c>
    </row>
    <row r="145" s="25" customFormat="1" spans="1:28">
      <c r="A145" s="28" t="s">
        <v>204</v>
      </c>
      <c r="B145" s="29">
        <v>2012</v>
      </c>
      <c r="C145" s="30">
        <v>26103</v>
      </c>
      <c r="D145" s="30">
        <v>498663</v>
      </c>
      <c r="E145" s="30">
        <v>14846</v>
      </c>
      <c r="F145" s="30">
        <v>208723</v>
      </c>
      <c r="G145" s="31">
        <f t="shared" si="23"/>
        <v>40949</v>
      </c>
      <c r="H145" s="31">
        <f t="shared" si="24"/>
        <v>707386</v>
      </c>
      <c r="I145" s="36">
        <v>573.17</v>
      </c>
      <c r="J145" s="30">
        <v>4.54</v>
      </c>
      <c r="K145" s="31"/>
      <c r="L145" s="36"/>
      <c r="M145" s="39">
        <v>1529</v>
      </c>
      <c r="N145" s="36">
        <v>17947</v>
      </c>
      <c r="O145" s="30">
        <v>1.1</v>
      </c>
      <c r="P145" s="40">
        <f t="shared" si="25"/>
        <v>17.2748052455493</v>
      </c>
      <c r="Q145" s="30">
        <v>5.11</v>
      </c>
      <c r="R145" s="37">
        <f t="shared" si="22"/>
        <v>4.54</v>
      </c>
      <c r="S145" s="30">
        <v>0.66</v>
      </c>
      <c r="T145" s="49">
        <f t="shared" si="26"/>
        <v>0.851952972641667</v>
      </c>
      <c r="U145" s="37">
        <f t="shared" si="27"/>
        <v>1.91915138615071</v>
      </c>
      <c r="V145" s="50">
        <f t="shared" si="28"/>
        <v>49.3587303593171</v>
      </c>
      <c r="W145" s="50">
        <f>(Q145-$Q$8)/($Q$3-$Q$8)*100</f>
        <v>28.994130469094</v>
      </c>
      <c r="X145" s="50">
        <f>(R145-$R$8)/($R$3-$R$8)*100</f>
        <v>87.2867446736221</v>
      </c>
      <c r="Y145" s="50">
        <f t="shared" si="29"/>
        <v>17.383973392748</v>
      </c>
      <c r="Z145" s="50">
        <f t="shared" si="30"/>
        <v>6.12989249930855</v>
      </c>
      <c r="AA145" s="50">
        <f>(U145-$U$8)/($U$3-$U$8)*100</f>
        <v>-15.3445090987791</v>
      </c>
      <c r="AB145" s="50">
        <f t="shared" si="31"/>
        <v>22.6264909855118</v>
      </c>
    </row>
    <row r="146" s="25" customFormat="1" spans="1:28">
      <c r="A146" s="28" t="s">
        <v>190</v>
      </c>
      <c r="B146" s="29">
        <v>2012</v>
      </c>
      <c r="C146" s="30">
        <v>382562</v>
      </c>
      <c r="D146" s="30">
        <v>6276696</v>
      </c>
      <c r="E146" s="30">
        <v>261611</v>
      </c>
      <c r="F146" s="30">
        <v>3281023</v>
      </c>
      <c r="G146" s="31">
        <f t="shared" si="23"/>
        <v>644173</v>
      </c>
      <c r="H146" s="31">
        <f t="shared" si="24"/>
        <v>9557719</v>
      </c>
      <c r="I146" s="36">
        <v>9684.87</v>
      </c>
      <c r="J146" s="30">
        <v>4.89</v>
      </c>
      <c r="K146" s="31"/>
      <c r="L146" s="36"/>
      <c r="M146" s="39">
        <v>71390</v>
      </c>
      <c r="N146" s="36">
        <v>158406</v>
      </c>
      <c r="O146" s="30">
        <v>40.9</v>
      </c>
      <c r="P146" s="40">
        <f t="shared" si="25"/>
        <v>14.8371928037965</v>
      </c>
      <c r="Q146" s="30">
        <v>5.47</v>
      </c>
      <c r="R146" s="37">
        <f t="shared" si="22"/>
        <v>4.89</v>
      </c>
      <c r="S146" s="30">
        <v>0.44</v>
      </c>
      <c r="T146" s="49">
        <f t="shared" si="26"/>
        <v>4.50677373331818</v>
      </c>
      <c r="U146" s="37">
        <f t="shared" si="27"/>
        <v>4.22308198251499</v>
      </c>
      <c r="V146" s="50">
        <f t="shared" si="28"/>
        <v>74.1111529707654</v>
      </c>
      <c r="W146" s="50">
        <f>(Q146-$Q$8)/($Q$3-$Q$8)*100</f>
        <v>32.5965027440314</v>
      </c>
      <c r="X146" s="50">
        <f>(R146-$R$8)/($R$3-$R$8)*100</f>
        <v>100.992587365384</v>
      </c>
      <c r="Y146" s="50">
        <f t="shared" si="29"/>
        <v>9.57325863243698</v>
      </c>
      <c r="Z146" s="50">
        <f t="shared" si="30"/>
        <v>32.6476823830844</v>
      </c>
      <c r="AA146" s="50">
        <f>(U146-$U$8)/($U$3-$U$8)*100</f>
        <v>74.8763775483806</v>
      </c>
      <c r="AB146" s="50">
        <f t="shared" si="31"/>
        <v>48.5671572358059</v>
      </c>
    </row>
    <row r="147" s="25" customFormat="1" spans="1:28">
      <c r="A147" s="28" t="s">
        <v>179</v>
      </c>
      <c r="B147" s="29">
        <v>2012</v>
      </c>
      <c r="C147" s="30">
        <v>184326</v>
      </c>
      <c r="D147" s="30">
        <v>2617602</v>
      </c>
      <c r="E147" s="30">
        <v>118231</v>
      </c>
      <c r="F147" s="30">
        <v>1502433</v>
      </c>
      <c r="G147" s="31">
        <f t="shared" si="23"/>
        <v>302557</v>
      </c>
      <c r="H147" s="31">
        <f t="shared" si="24"/>
        <v>4120035</v>
      </c>
      <c r="I147" s="36">
        <v>3610.83</v>
      </c>
      <c r="J147" s="30">
        <v>4.58</v>
      </c>
      <c r="K147" s="31"/>
      <c r="L147" s="36"/>
      <c r="M147" s="39">
        <v>12233</v>
      </c>
      <c r="N147" s="36">
        <v>157023</v>
      </c>
      <c r="O147" s="30">
        <v>6.9</v>
      </c>
      <c r="P147" s="40">
        <f t="shared" si="25"/>
        <v>13.6173844928394</v>
      </c>
      <c r="Q147" s="30">
        <v>5.53</v>
      </c>
      <c r="R147" s="37">
        <f t="shared" si="22"/>
        <v>4.58</v>
      </c>
      <c r="S147" s="30">
        <v>0.4</v>
      </c>
      <c r="T147" s="49">
        <f t="shared" si="26"/>
        <v>0.779057845029072</v>
      </c>
      <c r="U147" s="37">
        <f t="shared" si="27"/>
        <v>1.91091798838494</v>
      </c>
      <c r="V147" s="50">
        <f t="shared" si="28"/>
        <v>86.4975398715709</v>
      </c>
      <c r="W147" s="50">
        <f>(Q147-$Q$8)/($Q$3-$Q$8)*100</f>
        <v>33.1968981231876</v>
      </c>
      <c r="X147" s="50">
        <f>(R147-$R$8)/($R$3-$R$8)*100</f>
        <v>88.8531266955377</v>
      </c>
      <c r="Y147" s="50">
        <f t="shared" si="29"/>
        <v>8.1531286760168</v>
      </c>
      <c r="Z147" s="50">
        <f t="shared" si="30"/>
        <v>5.60099715692136</v>
      </c>
      <c r="AA147" s="50">
        <f>(U147-$U$8)/($U$3-$U$8)*100</f>
        <v>-15.6669252547684</v>
      </c>
      <c r="AB147" s="50">
        <f t="shared" si="31"/>
        <v>27.3927080290312</v>
      </c>
    </row>
    <row r="148" s="25" customFormat="1" spans="1:28">
      <c r="A148" s="28" t="s">
        <v>202</v>
      </c>
      <c r="B148" s="29">
        <v>2012</v>
      </c>
      <c r="C148" s="30">
        <v>166822</v>
      </c>
      <c r="D148" s="30">
        <v>2346152</v>
      </c>
      <c r="E148" s="30">
        <v>112604</v>
      </c>
      <c r="F148" s="30">
        <v>1315464</v>
      </c>
      <c r="G148" s="31">
        <f t="shared" si="23"/>
        <v>279426</v>
      </c>
      <c r="H148" s="31">
        <f t="shared" si="24"/>
        <v>3661616</v>
      </c>
      <c r="I148" s="36">
        <v>3753</v>
      </c>
      <c r="J148" s="30">
        <v>4.51</v>
      </c>
      <c r="K148" s="31"/>
      <c r="L148" s="36"/>
      <c r="M148" s="39">
        <v>12137</v>
      </c>
      <c r="N148" s="36">
        <v>205517</v>
      </c>
      <c r="O148" s="30">
        <v>8.9</v>
      </c>
      <c r="P148" s="40">
        <f t="shared" si="25"/>
        <v>13.1040633298261</v>
      </c>
      <c r="Q148" s="30">
        <v>5.76</v>
      </c>
      <c r="R148" s="37">
        <f t="shared" si="22"/>
        <v>4.51</v>
      </c>
      <c r="S148" s="30">
        <v>0.37</v>
      </c>
      <c r="T148" s="49">
        <f t="shared" si="26"/>
        <v>0.59055941844227</v>
      </c>
      <c r="U148" s="37">
        <f t="shared" si="27"/>
        <v>2.37143618438582</v>
      </c>
      <c r="V148" s="50">
        <f t="shared" si="28"/>
        <v>91.7099937238194</v>
      </c>
      <c r="W148" s="50">
        <f>(Q148-$Q$8)/($Q$3-$Q$8)*100</f>
        <v>35.4984137432865</v>
      </c>
      <c r="X148" s="50">
        <f>(R148-$R$8)/($R$3-$R$8)*100</f>
        <v>86.1119581571853</v>
      </c>
      <c r="Y148" s="50">
        <f t="shared" si="29"/>
        <v>7.08803120870166</v>
      </c>
      <c r="Z148" s="50">
        <f t="shared" si="30"/>
        <v>4.23333455539725</v>
      </c>
      <c r="AA148" s="50">
        <f>(U148-$U$8)/($U$3-$U$8)*100</f>
        <v>2.36676031975167</v>
      </c>
      <c r="AB148" s="50">
        <f t="shared" si="31"/>
        <v>30.3806760316716</v>
      </c>
    </row>
    <row r="149" s="25" customFormat="1" spans="1:28">
      <c r="A149" s="28" t="s">
        <v>184</v>
      </c>
      <c r="B149" s="29">
        <v>2012</v>
      </c>
      <c r="C149" s="30">
        <v>48066</v>
      </c>
      <c r="D149" s="30">
        <v>760377</v>
      </c>
      <c r="E149" s="30">
        <v>35202</v>
      </c>
      <c r="F149" s="30">
        <v>432686</v>
      </c>
      <c r="G149" s="31">
        <f t="shared" si="23"/>
        <v>83268</v>
      </c>
      <c r="H149" s="31">
        <f t="shared" si="24"/>
        <v>1193063</v>
      </c>
      <c r="I149" s="36">
        <v>2380.43</v>
      </c>
      <c r="J149" s="30">
        <v>4.61</v>
      </c>
      <c r="K149" s="31"/>
      <c r="L149" s="36"/>
      <c r="M149" s="39">
        <v>9717</v>
      </c>
      <c r="N149" s="39">
        <v>6341</v>
      </c>
      <c r="O149" s="30">
        <v>11.8</v>
      </c>
      <c r="P149" s="40">
        <f t="shared" si="25"/>
        <v>14.3279891434885</v>
      </c>
      <c r="Q149" s="30">
        <v>6.21</v>
      </c>
      <c r="R149" s="37">
        <f t="shared" si="22"/>
        <v>4.61</v>
      </c>
      <c r="S149" s="30">
        <v>3.03</v>
      </c>
      <c r="T149" s="49">
        <f t="shared" si="26"/>
        <v>15.3240813751774</v>
      </c>
      <c r="U149" s="37">
        <f t="shared" si="27"/>
        <v>4.95708758501615</v>
      </c>
      <c r="V149" s="50">
        <f t="shared" si="28"/>
        <v>79.2817961703779</v>
      </c>
      <c r="W149" s="50">
        <f>(Q149-$Q$8)/($Q$3-$Q$8)*100</f>
        <v>40.0013790869583</v>
      </c>
      <c r="X149" s="50">
        <f>(R149-$R$8)/($R$3-$R$8)*100</f>
        <v>90.0279132119744</v>
      </c>
      <c r="Y149" s="50">
        <f t="shared" si="29"/>
        <v>101.526673310644</v>
      </c>
      <c r="Z149" s="50">
        <f t="shared" si="30"/>
        <v>111.133361965875</v>
      </c>
      <c r="AA149" s="50">
        <f>(U149-$U$8)/($U$3-$U$8)*100</f>
        <v>103.61970704196</v>
      </c>
      <c r="AB149" s="50">
        <f t="shared" si="31"/>
        <v>91.0072332524508</v>
      </c>
    </row>
    <row r="150" s="25" customFormat="1" spans="1:28">
      <c r="A150" s="28" t="s">
        <v>198</v>
      </c>
      <c r="B150" s="29">
        <v>2012</v>
      </c>
      <c r="C150" s="30">
        <v>304899</v>
      </c>
      <c r="D150" s="30">
        <v>5607407</v>
      </c>
      <c r="E150" s="30">
        <v>203905</v>
      </c>
      <c r="F150" s="30">
        <v>3041867</v>
      </c>
      <c r="G150" s="31">
        <f t="shared" si="23"/>
        <v>508804</v>
      </c>
      <c r="H150" s="31">
        <f t="shared" si="24"/>
        <v>8649274</v>
      </c>
      <c r="I150" s="36">
        <v>8076.2</v>
      </c>
      <c r="J150" s="30">
        <v>4.83</v>
      </c>
      <c r="K150" s="31"/>
      <c r="L150" s="36"/>
      <c r="M150" s="39">
        <v>22628</v>
      </c>
      <c r="N150" s="36">
        <v>193159</v>
      </c>
      <c r="O150" s="30">
        <v>37.2</v>
      </c>
      <c r="P150" s="40">
        <f t="shared" si="25"/>
        <v>16.9992256350186</v>
      </c>
      <c r="Q150" s="30">
        <v>4.82</v>
      </c>
      <c r="R150" s="37">
        <f t="shared" si="22"/>
        <v>4.83</v>
      </c>
      <c r="S150" s="30">
        <v>0.42</v>
      </c>
      <c r="T150" s="49">
        <f t="shared" si="26"/>
        <v>1.17147013600195</v>
      </c>
      <c r="U150" s="37">
        <f t="shared" si="27"/>
        <v>4.60612664371858</v>
      </c>
      <c r="V150" s="50">
        <f t="shared" si="28"/>
        <v>52.1570681369378</v>
      </c>
      <c r="W150" s="50">
        <f>(Q150-$Q$8)/($Q$3-$Q$8)*100</f>
        <v>26.0922194698389</v>
      </c>
      <c r="X150" s="50">
        <f>(R150-$R$8)/($R$3-$R$8)*100</f>
        <v>98.6430143325104</v>
      </c>
      <c r="Y150" s="50">
        <f t="shared" si="29"/>
        <v>8.86319365422689</v>
      </c>
      <c r="Z150" s="50">
        <f t="shared" si="30"/>
        <v>8.44817007215446</v>
      </c>
      <c r="AA150" s="50">
        <f>(U150-$U$8)/($U$3-$U$8)*100</f>
        <v>89.8762343208822</v>
      </c>
      <c r="AB150" s="50">
        <f t="shared" si="31"/>
        <v>38.9470597921803</v>
      </c>
    </row>
    <row r="151" s="25" customFormat="1" spans="1:28">
      <c r="A151" s="28" t="s">
        <v>177</v>
      </c>
      <c r="B151" s="29">
        <v>2012</v>
      </c>
      <c r="C151" s="30">
        <v>37769</v>
      </c>
      <c r="D151" s="30">
        <v>532282</v>
      </c>
      <c r="E151" s="30">
        <v>26055</v>
      </c>
      <c r="F151" s="30">
        <v>256541</v>
      </c>
      <c r="G151" s="31">
        <f t="shared" si="23"/>
        <v>63824</v>
      </c>
      <c r="H151" s="31">
        <f t="shared" si="24"/>
        <v>788823</v>
      </c>
      <c r="I151" s="36">
        <v>1413.15</v>
      </c>
      <c r="J151" s="30">
        <v>3.79</v>
      </c>
      <c r="K151" s="31"/>
      <c r="L151" s="36"/>
      <c r="M151" s="39">
        <v>11611</v>
      </c>
      <c r="N151" s="39">
        <v>11760</v>
      </c>
      <c r="O151" s="30">
        <v>4.2</v>
      </c>
      <c r="P151" s="40">
        <f t="shared" si="25"/>
        <v>12.3593475808473</v>
      </c>
      <c r="Q151" s="30">
        <v>5.45</v>
      </c>
      <c r="R151" s="37">
        <f t="shared" si="22"/>
        <v>3.79</v>
      </c>
      <c r="S151" s="30">
        <v>1.04</v>
      </c>
      <c r="T151" s="49">
        <f t="shared" si="26"/>
        <v>9.87329931972789</v>
      </c>
      <c r="U151" s="37">
        <f t="shared" si="27"/>
        <v>2.97208364292538</v>
      </c>
      <c r="V151" s="50">
        <f t="shared" si="28"/>
        <v>99.2721141939913</v>
      </c>
      <c r="W151" s="50">
        <f>(Q151-$Q$8)/($Q$3-$Q$8)*100</f>
        <v>32.3963709509793</v>
      </c>
      <c r="X151" s="50">
        <f>(R151-$R$8)/($R$3-$R$8)*100</f>
        <v>57.9170817627039</v>
      </c>
      <c r="Y151" s="50">
        <f t="shared" si="29"/>
        <v>30.8752079787397</v>
      </c>
      <c r="Z151" s="50">
        <f t="shared" si="30"/>
        <v>71.5848580272269</v>
      </c>
      <c r="AA151" s="50">
        <f>(U151-$U$8)/($U$3-$U$8)*100</f>
        <v>25.8878448338935</v>
      </c>
      <c r="AB151" s="50">
        <f t="shared" si="31"/>
        <v>55.531896278079</v>
      </c>
    </row>
    <row r="152" s="25" customFormat="1" spans="1:28">
      <c r="A152" s="28" t="s">
        <v>201</v>
      </c>
      <c r="B152" s="29">
        <v>2012</v>
      </c>
      <c r="C152" s="30">
        <v>18853</v>
      </c>
      <c r="D152" s="30">
        <v>292016</v>
      </c>
      <c r="E152" s="30">
        <v>8982</v>
      </c>
      <c r="F152" s="30">
        <v>130266</v>
      </c>
      <c r="G152" s="31">
        <f t="shared" si="23"/>
        <v>27835</v>
      </c>
      <c r="H152" s="31">
        <f t="shared" si="24"/>
        <v>422282</v>
      </c>
      <c r="I152" s="36">
        <v>307.62</v>
      </c>
      <c r="J152" s="30">
        <v>2.72</v>
      </c>
      <c r="K152" s="31"/>
      <c r="L152" s="36"/>
      <c r="M152" s="39">
        <v>793</v>
      </c>
      <c r="N152" s="36">
        <v>870537</v>
      </c>
      <c r="O152" s="30">
        <v>0.9</v>
      </c>
      <c r="P152" s="40">
        <f t="shared" si="25"/>
        <v>15.170899946111</v>
      </c>
      <c r="Q152" s="30">
        <v>3.03</v>
      </c>
      <c r="R152" s="37">
        <f t="shared" si="22"/>
        <v>2.72</v>
      </c>
      <c r="S152" s="30">
        <v>0.22</v>
      </c>
      <c r="T152" s="49">
        <f t="shared" si="26"/>
        <v>0.00910931987956859</v>
      </c>
      <c r="U152" s="37">
        <f t="shared" si="27"/>
        <v>2.92568753657109</v>
      </c>
      <c r="V152" s="50">
        <f t="shared" si="28"/>
        <v>70.7225666337643</v>
      </c>
      <c r="W152" s="50">
        <f>(Q152-$Q$8)/($Q$3-$Q$8)*100</f>
        <v>8.18042399167802</v>
      </c>
      <c r="X152" s="50">
        <f>(R152-$R$8)/($R$3-$R$8)*100</f>
        <v>16.0163626764607</v>
      </c>
      <c r="Y152" s="50">
        <f t="shared" si="29"/>
        <v>1.76254387212598</v>
      </c>
      <c r="Z152" s="50">
        <f t="shared" si="30"/>
        <v>0.0145855246698283</v>
      </c>
      <c r="AA152" s="50">
        <f>(U152-$U$8)/($U$3-$U$8)*100</f>
        <v>24.0709941618876</v>
      </c>
      <c r="AB152" s="50">
        <f t="shared" si="31"/>
        <v>17.3164912239654</v>
      </c>
    </row>
    <row r="153" s="25" customFormat="1" spans="1:28">
      <c r="A153" s="28" t="s">
        <v>206</v>
      </c>
      <c r="B153" s="29">
        <v>2012</v>
      </c>
      <c r="C153" s="30">
        <v>136130</v>
      </c>
      <c r="D153" s="30">
        <v>1900844</v>
      </c>
      <c r="E153" s="30">
        <v>85924</v>
      </c>
      <c r="F153" s="30">
        <v>943169</v>
      </c>
      <c r="G153" s="31">
        <f t="shared" si="23"/>
        <v>222054</v>
      </c>
      <c r="H153" s="31">
        <f t="shared" si="24"/>
        <v>2844013</v>
      </c>
      <c r="I153" s="36">
        <v>2232.78</v>
      </c>
      <c r="J153" s="30">
        <v>5.89</v>
      </c>
      <c r="K153" s="31"/>
      <c r="L153" s="36"/>
      <c r="M153" s="39">
        <v>9517</v>
      </c>
      <c r="N153" s="36">
        <v>228504</v>
      </c>
      <c r="O153" s="30">
        <v>5.6</v>
      </c>
      <c r="P153" s="40">
        <f t="shared" si="25"/>
        <v>12.8077539697551</v>
      </c>
      <c r="Q153" s="30">
        <v>6.12</v>
      </c>
      <c r="R153" s="37">
        <f t="shared" si="22"/>
        <v>5.89</v>
      </c>
      <c r="S153" s="30">
        <v>0.59</v>
      </c>
      <c r="T153" s="49">
        <f t="shared" si="26"/>
        <v>0.416491615026433</v>
      </c>
      <c r="U153" s="37">
        <f t="shared" si="27"/>
        <v>2.50808409247664</v>
      </c>
      <c r="V153" s="50">
        <f t="shared" si="28"/>
        <v>94.7188290819668</v>
      </c>
      <c r="W153" s="50">
        <f>(Q153-$Q$8)/($Q$3-$Q$8)*100</f>
        <v>39.1007860182239</v>
      </c>
      <c r="X153" s="50">
        <f>(R153-$R$8)/($R$3-$R$8)*100</f>
        <v>140.152137913275</v>
      </c>
      <c r="Y153" s="50">
        <f t="shared" si="29"/>
        <v>14.8987459690127</v>
      </c>
      <c r="Z153" s="50">
        <f t="shared" si="30"/>
        <v>2.97037427943089</v>
      </c>
      <c r="AA153" s="50">
        <f>(U153-$U$8)/($U$3-$U$8)*100</f>
        <v>7.7178309838976</v>
      </c>
      <c r="AB153" s="50">
        <f t="shared" si="31"/>
        <v>38.3717548831219</v>
      </c>
    </row>
    <row r="154" s="25" customFormat="1" spans="1:28">
      <c r="A154" s="28" t="s">
        <v>200</v>
      </c>
      <c r="B154" s="29">
        <v>2012</v>
      </c>
      <c r="C154" s="30">
        <v>233710</v>
      </c>
      <c r="D154" s="30">
        <v>4067038</v>
      </c>
      <c r="E154" s="30">
        <v>120817</v>
      </c>
      <c r="F154" s="30">
        <v>1954348</v>
      </c>
      <c r="G154" s="31">
        <f t="shared" si="23"/>
        <v>354527</v>
      </c>
      <c r="H154" s="31">
        <f t="shared" si="24"/>
        <v>6021386</v>
      </c>
      <c r="I154" s="36">
        <v>4659</v>
      </c>
      <c r="J154" s="30">
        <v>4.18</v>
      </c>
      <c r="K154" s="31"/>
      <c r="L154" s="36"/>
      <c r="M154" s="39">
        <v>10297</v>
      </c>
      <c r="N154" s="36">
        <v>195107</v>
      </c>
      <c r="O154" s="30">
        <v>7.1</v>
      </c>
      <c r="P154" s="40">
        <f t="shared" si="25"/>
        <v>16.9842804638293</v>
      </c>
      <c r="Q154" s="30">
        <v>3.58</v>
      </c>
      <c r="R154" s="37">
        <f t="shared" si="22"/>
        <v>4.18</v>
      </c>
      <c r="S154" s="30">
        <v>0.4</v>
      </c>
      <c r="T154" s="49">
        <f t="shared" si="26"/>
        <v>0.527761689739476</v>
      </c>
      <c r="U154" s="37">
        <f t="shared" si="27"/>
        <v>1.52393217428633</v>
      </c>
      <c r="V154" s="50">
        <f t="shared" si="28"/>
        <v>52.3088269591945</v>
      </c>
      <c r="W154" s="50">
        <f>(Q154-$Q$8)/($Q$3-$Q$8)*100</f>
        <v>13.6840483006101</v>
      </c>
      <c r="X154" s="50">
        <f>(R154-$R$8)/($R$3-$R$8)*100</f>
        <v>73.1893064763813</v>
      </c>
      <c r="Y154" s="50">
        <f t="shared" si="29"/>
        <v>8.1531286760168</v>
      </c>
      <c r="Z154" s="50">
        <f t="shared" si="30"/>
        <v>3.77770154793594</v>
      </c>
      <c r="AA154" s="50">
        <f>(U154-$U$8)/($U$3-$U$8)*100</f>
        <v>-30.8211158032798</v>
      </c>
      <c r="AB154" s="50">
        <f t="shared" si="31"/>
        <v>14.9509743319002</v>
      </c>
    </row>
    <row r="155" s="25" customFormat="1" spans="1:28">
      <c r="A155" s="28" t="s">
        <v>186</v>
      </c>
      <c r="B155" s="29">
        <v>2012</v>
      </c>
      <c r="C155" s="30">
        <v>179473</v>
      </c>
      <c r="D155" s="30">
        <v>3467269</v>
      </c>
      <c r="E155" s="30">
        <v>118855</v>
      </c>
      <c r="F155" s="30">
        <v>1492985</v>
      </c>
      <c r="G155" s="31">
        <f t="shared" si="23"/>
        <v>298328</v>
      </c>
      <c r="H155" s="31">
        <f t="shared" si="24"/>
        <v>4960254</v>
      </c>
      <c r="I155" s="36">
        <v>5477</v>
      </c>
      <c r="J155" s="30">
        <v>3.89</v>
      </c>
      <c r="K155" s="31"/>
      <c r="L155" s="36"/>
      <c r="M155" s="39">
        <v>33575</v>
      </c>
      <c r="N155" s="36">
        <v>105672</v>
      </c>
      <c r="O155" s="30">
        <v>26.8</v>
      </c>
      <c r="P155" s="40">
        <f t="shared" si="25"/>
        <v>16.6268469603926</v>
      </c>
      <c r="Q155" s="30">
        <v>6.02</v>
      </c>
      <c r="R155" s="37">
        <f t="shared" si="22"/>
        <v>3.89</v>
      </c>
      <c r="S155" s="30">
        <v>0.98</v>
      </c>
      <c r="T155" s="49">
        <f t="shared" si="26"/>
        <v>3.17728442728443</v>
      </c>
      <c r="U155" s="37">
        <f t="shared" si="27"/>
        <v>4.89318970239182</v>
      </c>
      <c r="V155" s="50">
        <f t="shared" si="28"/>
        <v>55.9383395843407</v>
      </c>
      <c r="W155" s="50">
        <f>(Q155-$Q$8)/($Q$3-$Q$8)*100</f>
        <v>38.1001270529635</v>
      </c>
      <c r="X155" s="50">
        <f>(R155-$R$8)/($R$3-$R$8)*100</f>
        <v>61.833036817493</v>
      </c>
      <c r="Y155" s="50">
        <f t="shared" si="29"/>
        <v>28.7450130441094</v>
      </c>
      <c r="Z155" s="50">
        <f t="shared" si="30"/>
        <v>23.0014862003736</v>
      </c>
      <c r="AA155" s="50">
        <f>(U155-$U$8)/($U$3-$U$8)*100</f>
        <v>101.117494677429</v>
      </c>
      <c r="AB155" s="50">
        <f t="shared" si="31"/>
        <v>46.6688956956878</v>
      </c>
    </row>
    <row r="156" s="25" customFormat="1" spans="1:28">
      <c r="A156" s="28" t="s">
        <v>197</v>
      </c>
      <c r="B156" s="29">
        <v>2012</v>
      </c>
      <c r="C156" s="30">
        <v>114036</v>
      </c>
      <c r="D156" s="30">
        <v>1943177</v>
      </c>
      <c r="E156" s="30">
        <v>76060</v>
      </c>
      <c r="F156" s="30">
        <v>1087258</v>
      </c>
      <c r="G156" s="31">
        <f t="shared" si="23"/>
        <v>190096</v>
      </c>
      <c r="H156" s="31">
        <f t="shared" si="24"/>
        <v>3030435</v>
      </c>
      <c r="I156" s="36">
        <v>2945</v>
      </c>
      <c r="J156" s="30">
        <v>4.44</v>
      </c>
      <c r="K156" s="31"/>
      <c r="L156" s="36"/>
      <c r="M156" s="39">
        <v>11936</v>
      </c>
      <c r="N156" s="39">
        <v>82402</v>
      </c>
      <c r="O156" s="30">
        <v>12.6</v>
      </c>
      <c r="P156" s="40">
        <f t="shared" si="25"/>
        <v>15.9416031899672</v>
      </c>
      <c r="Q156" s="30">
        <v>4.47</v>
      </c>
      <c r="R156" s="37">
        <f t="shared" si="22"/>
        <v>4.44</v>
      </c>
      <c r="S156" s="30">
        <v>0.52</v>
      </c>
      <c r="T156" s="49">
        <f t="shared" si="26"/>
        <v>1.44850853134633</v>
      </c>
      <c r="U156" s="37">
        <f t="shared" si="27"/>
        <v>4.27843803056027</v>
      </c>
      <c r="V156" s="50">
        <f t="shared" si="28"/>
        <v>62.8965594830032</v>
      </c>
      <c r="W156" s="50">
        <f>(Q156-$Q$8)/($Q$3-$Q$8)*100</f>
        <v>22.5899130914276</v>
      </c>
      <c r="X156" s="50">
        <f>(R156-$R$8)/($R$3-$R$8)*100</f>
        <v>83.370789618833</v>
      </c>
      <c r="Y156" s="50">
        <f t="shared" si="29"/>
        <v>12.4135185452773</v>
      </c>
      <c r="Z156" s="50">
        <f t="shared" si="30"/>
        <v>10.458240179155</v>
      </c>
      <c r="AA156" s="50">
        <f>(U156-$U$8)/($U$3-$U$8)*100</f>
        <v>77.0440955099411</v>
      </c>
      <c r="AB156" s="50">
        <f t="shared" si="31"/>
        <v>37.7161640100772</v>
      </c>
    </row>
    <row r="157" s="25" customFormat="1" spans="1:28">
      <c r="A157" s="28" t="s">
        <v>187</v>
      </c>
      <c r="B157" s="29">
        <v>2013</v>
      </c>
      <c r="C157" s="30">
        <v>238131</v>
      </c>
      <c r="D157" s="30">
        <v>4091967</v>
      </c>
      <c r="E157" s="30">
        <v>158168</v>
      </c>
      <c r="F157" s="30">
        <v>1997091</v>
      </c>
      <c r="G157" s="31">
        <f t="shared" si="23"/>
        <v>396299</v>
      </c>
      <c r="H157" s="31">
        <f t="shared" si="24"/>
        <v>6089058</v>
      </c>
      <c r="I157" s="36">
        <v>6029.8</v>
      </c>
      <c r="J157" s="30">
        <v>3.91</v>
      </c>
      <c r="K157" s="31"/>
      <c r="L157" s="36"/>
      <c r="M157" s="39">
        <v>27070</v>
      </c>
      <c r="N157" s="36">
        <v>140208</v>
      </c>
      <c r="O157" s="30">
        <v>29.7</v>
      </c>
      <c r="P157" s="40">
        <f t="shared" si="25"/>
        <v>15.3648078849556</v>
      </c>
      <c r="Q157" s="30">
        <v>3.66</v>
      </c>
      <c r="R157" s="37">
        <f t="shared" si="22"/>
        <v>3.91</v>
      </c>
      <c r="S157" s="37">
        <v>0.874381466945308</v>
      </c>
      <c r="T157" s="49">
        <f t="shared" si="26"/>
        <v>1.93070295560881</v>
      </c>
      <c r="U157" s="37">
        <f t="shared" si="27"/>
        <v>4.92553650203987</v>
      </c>
      <c r="V157" s="50">
        <f t="shared" si="28"/>
        <v>68.7535533616858</v>
      </c>
      <c r="W157" s="50">
        <f>(Q157-$Q$8)/($Q$3-$Q$8)*100</f>
        <v>14.4845754728184</v>
      </c>
      <c r="X157" s="50">
        <f>(R157-$R$8)/($R$3-$R$8)*100</f>
        <v>62.6162278284508</v>
      </c>
      <c r="Y157" s="50">
        <f t="shared" si="29"/>
        <v>24.9952119755063</v>
      </c>
      <c r="Z157" s="50">
        <f t="shared" si="30"/>
        <v>13.9568332054663</v>
      </c>
      <c r="AA157" s="50">
        <f>(U157-$U$8)/($U$3-$U$8)*100</f>
        <v>102.384180813309</v>
      </c>
      <c r="AB157" s="50">
        <f t="shared" si="31"/>
        <v>42.041300987983</v>
      </c>
    </row>
    <row r="158" s="25" customFormat="1" spans="1:28">
      <c r="A158" s="28" t="s">
        <v>176</v>
      </c>
      <c r="B158" s="29">
        <v>2013</v>
      </c>
      <c r="C158" s="30">
        <v>54981</v>
      </c>
      <c r="D158" s="30">
        <v>789276</v>
      </c>
      <c r="E158" s="30">
        <v>31868</v>
      </c>
      <c r="F158" s="30">
        <v>310568</v>
      </c>
      <c r="G158" s="31">
        <f t="shared" si="23"/>
        <v>86849</v>
      </c>
      <c r="H158" s="31">
        <f t="shared" si="24"/>
        <v>1099844</v>
      </c>
      <c r="I158" s="36">
        <v>2114.8</v>
      </c>
      <c r="J158" s="30">
        <v>4.92</v>
      </c>
      <c r="K158" s="31"/>
      <c r="L158" s="30">
        <v>5316</v>
      </c>
      <c r="M158" s="30">
        <v>13884</v>
      </c>
      <c r="N158" s="30">
        <v>16406</v>
      </c>
      <c r="O158" s="30">
        <v>13.4</v>
      </c>
      <c r="P158" s="40">
        <f t="shared" si="25"/>
        <v>12.6638648689104</v>
      </c>
      <c r="Q158" s="30">
        <v>15.46</v>
      </c>
      <c r="R158" s="37">
        <f t="shared" si="22"/>
        <v>4.92</v>
      </c>
      <c r="S158" s="40">
        <f>L158/I158</f>
        <v>2.51371288065065</v>
      </c>
      <c r="T158" s="49">
        <f t="shared" si="26"/>
        <v>8.46275752773376</v>
      </c>
      <c r="U158" s="37">
        <f t="shared" si="27"/>
        <v>6.33629657650842</v>
      </c>
      <c r="V158" s="50">
        <f t="shared" si="28"/>
        <v>96.1799324847408</v>
      </c>
      <c r="W158" s="50">
        <f>(Q158-$Q$8)/($Q$3-$Q$8)*100</f>
        <v>132.562333373544</v>
      </c>
      <c r="X158" s="50">
        <f>(R158-$R$8)/($R$3-$R$8)*100</f>
        <v>102.167373881821</v>
      </c>
      <c r="Y158" s="50">
        <f t="shared" si="29"/>
        <v>83.1968032030965</v>
      </c>
      <c r="Z158" s="50">
        <f t="shared" si="30"/>
        <v>61.350580257758</v>
      </c>
      <c r="AA158" s="50">
        <f>(U158-$U$8)/($U$3-$U$8)*100</f>
        <v>157.628911260407</v>
      </c>
      <c r="AB158" s="50">
        <f t="shared" si="31"/>
        <v>99.0571085137776</v>
      </c>
    </row>
    <row r="159" s="25" customFormat="1" spans="1:28">
      <c r="A159" s="28" t="s">
        <v>188</v>
      </c>
      <c r="B159" s="29">
        <v>2013</v>
      </c>
      <c r="C159" s="30">
        <v>154490</v>
      </c>
      <c r="D159" s="30">
        <v>2598375</v>
      </c>
      <c r="E159" s="30">
        <v>96962</v>
      </c>
      <c r="F159" s="30">
        <v>1108226</v>
      </c>
      <c r="G159" s="31">
        <f t="shared" si="23"/>
        <v>251452</v>
      </c>
      <c r="H159" s="31">
        <f t="shared" si="24"/>
        <v>3706601</v>
      </c>
      <c r="I159" s="36">
        <v>3774</v>
      </c>
      <c r="J159" s="30">
        <v>4.14</v>
      </c>
      <c r="K159" s="31"/>
      <c r="L159" s="36"/>
      <c r="M159" s="39">
        <v>14799</v>
      </c>
      <c r="N159" s="36">
        <v>123707</v>
      </c>
      <c r="O159" s="30">
        <v>10.2</v>
      </c>
      <c r="P159" s="40">
        <f t="shared" si="25"/>
        <v>14.7407894946153</v>
      </c>
      <c r="Q159" s="30">
        <v>5.44</v>
      </c>
      <c r="R159" s="37">
        <f t="shared" si="22"/>
        <v>4.14</v>
      </c>
      <c r="S159" s="37">
        <v>0.195334310778728</v>
      </c>
      <c r="T159" s="49">
        <f t="shared" si="26"/>
        <v>1.19629446999766</v>
      </c>
      <c r="U159" s="37">
        <f t="shared" si="27"/>
        <v>2.7027027027027</v>
      </c>
      <c r="V159" s="50">
        <f t="shared" si="28"/>
        <v>75.0900679980779</v>
      </c>
      <c r="W159" s="50">
        <f>(Q159-$Q$8)/($Q$3-$Q$8)*100</f>
        <v>32.2963050544533</v>
      </c>
      <c r="X159" s="50">
        <f>(R159-$R$8)/($R$3-$R$8)*100</f>
        <v>71.6229244544657</v>
      </c>
      <c r="Y159" s="50">
        <f t="shared" si="29"/>
        <v>0.886831768154002</v>
      </c>
      <c r="Z159" s="50">
        <f t="shared" si="30"/>
        <v>8.62828464302087</v>
      </c>
      <c r="AA159" s="50">
        <f>(U159-$U$8)/($U$3-$U$8)*100</f>
        <v>15.3390082886053</v>
      </c>
      <c r="AB159" s="50">
        <f t="shared" si="31"/>
        <v>28.2926098047464</v>
      </c>
    </row>
    <row r="160" s="25" customFormat="1" spans="1:28">
      <c r="A160" s="28" t="s">
        <v>203</v>
      </c>
      <c r="B160" s="29">
        <v>2013</v>
      </c>
      <c r="C160" s="30">
        <v>140414</v>
      </c>
      <c r="D160" s="30">
        <v>1867268</v>
      </c>
      <c r="E160" s="30">
        <v>84348</v>
      </c>
      <c r="F160" s="30">
        <v>1035940</v>
      </c>
      <c r="G160" s="31">
        <f t="shared" si="23"/>
        <v>224762</v>
      </c>
      <c r="H160" s="31">
        <f t="shared" si="24"/>
        <v>2903208</v>
      </c>
      <c r="I160" s="36">
        <v>2582.18</v>
      </c>
      <c r="J160" s="30">
        <v>4.49</v>
      </c>
      <c r="K160" s="31"/>
      <c r="L160" s="36"/>
      <c r="M160" s="39">
        <v>7958</v>
      </c>
      <c r="N160" s="36">
        <v>384073</v>
      </c>
      <c r="O160" s="30">
        <v>8</v>
      </c>
      <c r="P160" s="40">
        <f t="shared" si="25"/>
        <v>12.9168097810128</v>
      </c>
      <c r="Q160" s="30">
        <v>4.33</v>
      </c>
      <c r="R160" s="37">
        <f t="shared" si="22"/>
        <v>4.49</v>
      </c>
      <c r="S160" s="37">
        <v>0.502508191946406</v>
      </c>
      <c r="T160" s="49">
        <f t="shared" si="26"/>
        <v>0.207200193713174</v>
      </c>
      <c r="U160" s="37">
        <f t="shared" si="27"/>
        <v>3.09815737090366</v>
      </c>
      <c r="V160" s="50">
        <f t="shared" si="28"/>
        <v>93.6114358465829</v>
      </c>
      <c r="W160" s="50">
        <f>(Q160-$Q$8)/($Q$3-$Q$8)*100</f>
        <v>21.188990540063</v>
      </c>
      <c r="X160" s="50">
        <f>(R160-$R$8)/($R$3-$R$8)*100</f>
        <v>85.3287671462275</v>
      </c>
      <c r="Y160" s="50">
        <f t="shared" si="29"/>
        <v>11.7925025300558</v>
      </c>
      <c r="Z160" s="50">
        <f t="shared" si="30"/>
        <v>1.45184675146684</v>
      </c>
      <c r="AA160" s="50">
        <f>(U160-$U$8)/($U$3-$U$8)*100</f>
        <v>30.8248353574199</v>
      </c>
      <c r="AB160" s="50">
        <f t="shared" si="31"/>
        <v>32.581095381181</v>
      </c>
    </row>
    <row r="161" s="25" customFormat="1" spans="1:28">
      <c r="A161" s="28" t="s">
        <v>194</v>
      </c>
      <c r="B161" s="29">
        <v>2013</v>
      </c>
      <c r="C161" s="30">
        <v>437532</v>
      </c>
      <c r="D161" s="30">
        <v>8079381</v>
      </c>
      <c r="E161" s="30">
        <v>276777</v>
      </c>
      <c r="F161" s="30">
        <v>4047906</v>
      </c>
      <c r="G161" s="31">
        <f t="shared" si="23"/>
        <v>714309</v>
      </c>
      <c r="H161" s="31">
        <f t="shared" si="24"/>
        <v>12127287</v>
      </c>
      <c r="I161" s="36">
        <v>10644</v>
      </c>
      <c r="J161" s="30">
        <v>3.55</v>
      </c>
      <c r="K161" s="31"/>
      <c r="L161" s="36"/>
      <c r="M161" s="39">
        <v>64864</v>
      </c>
      <c r="N161" s="36">
        <v>179839</v>
      </c>
      <c r="O161" s="30">
        <v>19.7</v>
      </c>
      <c r="P161" s="40">
        <f t="shared" si="25"/>
        <v>16.9776483286645</v>
      </c>
      <c r="Q161" s="30">
        <v>6.32</v>
      </c>
      <c r="R161" s="37">
        <f t="shared" si="22"/>
        <v>3.55</v>
      </c>
      <c r="S161" s="37">
        <v>0.380246583986603</v>
      </c>
      <c r="T161" s="49">
        <f t="shared" si="26"/>
        <v>3.60678162133909</v>
      </c>
      <c r="U161" s="37">
        <f t="shared" si="27"/>
        <v>1.85080796692973</v>
      </c>
      <c r="V161" s="50">
        <f t="shared" si="28"/>
        <v>52.3761721243254</v>
      </c>
      <c r="W161" s="50">
        <f>(Q161-$Q$8)/($Q$3-$Q$8)*100</f>
        <v>41.1021039487447</v>
      </c>
      <c r="X161" s="50">
        <f>(R161-$R$8)/($R$3-$R$8)*100</f>
        <v>48.5187896312101</v>
      </c>
      <c r="Y161" s="50">
        <f t="shared" si="29"/>
        <v>7.45181823046041</v>
      </c>
      <c r="Z161" s="50">
        <f t="shared" si="30"/>
        <v>26.1177310433915</v>
      </c>
      <c r="AA161" s="50">
        <f>(U161-$U$8)/($U$3-$U$8)*100</f>
        <v>-18.0208066783788</v>
      </c>
      <c r="AB161" s="50">
        <f t="shared" si="31"/>
        <v>25.1235914199112</v>
      </c>
    </row>
    <row r="162" s="25" customFormat="1" spans="1:28">
      <c r="A162" s="28" t="s">
        <v>195</v>
      </c>
      <c r="B162" s="29">
        <v>2013</v>
      </c>
      <c r="C162" s="30">
        <v>215570</v>
      </c>
      <c r="D162" s="30">
        <v>4262624</v>
      </c>
      <c r="E162" s="30">
        <v>116957</v>
      </c>
      <c r="F162" s="30">
        <v>1950761</v>
      </c>
      <c r="G162" s="31">
        <f t="shared" si="23"/>
        <v>332527</v>
      </c>
      <c r="H162" s="31">
        <f t="shared" si="24"/>
        <v>6213385</v>
      </c>
      <c r="I162" s="36">
        <v>4719</v>
      </c>
      <c r="J162" s="30">
        <v>3.97</v>
      </c>
      <c r="K162" s="58"/>
      <c r="L162" s="36"/>
      <c r="M162" s="39">
        <v>14631</v>
      </c>
      <c r="N162" s="36">
        <v>239096</v>
      </c>
      <c r="O162" s="30">
        <v>13.2</v>
      </c>
      <c r="P162" s="40">
        <f t="shared" si="25"/>
        <v>18.6853548734388</v>
      </c>
      <c r="Q162" s="30">
        <v>4.44</v>
      </c>
      <c r="R162" s="37">
        <f t="shared" si="22"/>
        <v>3.97</v>
      </c>
      <c r="S162" s="37">
        <v>0.33794483102087</v>
      </c>
      <c r="T162" s="49">
        <f t="shared" si="26"/>
        <v>0.611929936092615</v>
      </c>
      <c r="U162" s="37">
        <f t="shared" si="27"/>
        <v>2.7972027972028</v>
      </c>
      <c r="V162" s="50">
        <f t="shared" si="28"/>
        <v>35.0354852421253</v>
      </c>
      <c r="W162" s="50">
        <f>(Q162-$Q$8)/($Q$3-$Q$8)*100</f>
        <v>22.2897154018495</v>
      </c>
      <c r="X162" s="50">
        <f>(R162-$R$8)/($R$3-$R$8)*100</f>
        <v>64.9658008613243</v>
      </c>
      <c r="Y162" s="50">
        <f t="shared" si="29"/>
        <v>5.94996856556731</v>
      </c>
      <c r="Z162" s="50">
        <f t="shared" si="30"/>
        <v>4.38838973699649</v>
      </c>
      <c r="AA162" s="50">
        <f>(U162-$U$8)/($U$3-$U$8)*100</f>
        <v>19.0395895159622</v>
      </c>
      <c r="AB162" s="50">
        <f t="shared" si="31"/>
        <v>20.160310816057</v>
      </c>
    </row>
    <row r="163" s="25" customFormat="1" spans="1:28">
      <c r="A163" s="28" t="s">
        <v>199</v>
      </c>
      <c r="B163" s="29">
        <v>2013</v>
      </c>
      <c r="C163" s="30">
        <v>192953</v>
      </c>
      <c r="D163" s="30">
        <v>3555333</v>
      </c>
      <c r="E163" s="30">
        <v>115345</v>
      </c>
      <c r="F163" s="30">
        <v>2103033</v>
      </c>
      <c r="G163" s="31">
        <f t="shared" si="23"/>
        <v>308298</v>
      </c>
      <c r="H163" s="31">
        <f t="shared" si="24"/>
        <v>5658366</v>
      </c>
      <c r="I163" s="36">
        <v>3502.22</v>
      </c>
      <c r="J163" s="30">
        <v>4.76</v>
      </c>
      <c r="K163" s="58"/>
      <c r="L163" s="36"/>
      <c r="M163" s="39">
        <v>5967</v>
      </c>
      <c r="N163" s="36">
        <v>72087</v>
      </c>
      <c r="O163" s="30">
        <v>8.5</v>
      </c>
      <c r="P163" s="40">
        <f t="shared" si="25"/>
        <v>18.353560516124</v>
      </c>
      <c r="Q163" s="30">
        <v>3.64</v>
      </c>
      <c r="R163" s="37">
        <f t="shared" si="22"/>
        <v>4.76</v>
      </c>
      <c r="S163" s="37">
        <v>0.968473550939359</v>
      </c>
      <c r="T163" s="49">
        <f t="shared" si="26"/>
        <v>0.827749802322194</v>
      </c>
      <c r="U163" s="37">
        <f t="shared" si="27"/>
        <v>2.42703199684771</v>
      </c>
      <c r="V163" s="50">
        <f t="shared" si="28"/>
        <v>38.4046484494009</v>
      </c>
      <c r="W163" s="50">
        <f>(Q163-$Q$8)/($Q$3-$Q$8)*100</f>
        <v>14.2844436797664</v>
      </c>
      <c r="X163" s="50">
        <f>(R163-$R$8)/($R$3-$R$8)*100</f>
        <v>95.901845794158</v>
      </c>
      <c r="Y163" s="50">
        <f t="shared" si="29"/>
        <v>28.3357866540552</v>
      </c>
      <c r="Z163" s="50">
        <f t="shared" si="30"/>
        <v>5.95428482192023</v>
      </c>
      <c r="AA163" s="50">
        <f>(U163-$U$8)/($U$3-$U$8)*100</f>
        <v>4.54386734810406</v>
      </c>
      <c r="AB163" s="50">
        <f t="shared" si="31"/>
        <v>24.2117819456909</v>
      </c>
    </row>
    <row r="164" s="25" customFormat="1" spans="1:28">
      <c r="A164" s="28" t="s">
        <v>196</v>
      </c>
      <c r="B164" s="29">
        <v>2013</v>
      </c>
      <c r="C164" s="30">
        <v>50466</v>
      </c>
      <c r="D164" s="30">
        <v>740193</v>
      </c>
      <c r="E164" s="30">
        <v>25267</v>
      </c>
      <c r="F164" s="30">
        <v>346790</v>
      </c>
      <c r="G164" s="31">
        <f t="shared" si="23"/>
        <v>75733</v>
      </c>
      <c r="H164" s="31">
        <f t="shared" si="24"/>
        <v>1086983</v>
      </c>
      <c r="I164" s="36">
        <v>895.28</v>
      </c>
      <c r="J164" s="30">
        <v>3.59</v>
      </c>
      <c r="K164" s="58"/>
      <c r="L164" s="36"/>
      <c r="M164" s="39">
        <v>4608</v>
      </c>
      <c r="N164" s="36">
        <v>7611</v>
      </c>
      <c r="O164" s="30">
        <v>1.5</v>
      </c>
      <c r="P164" s="40">
        <f t="shared" si="25"/>
        <v>14.35283165859</v>
      </c>
      <c r="Q164" s="30">
        <v>5.29</v>
      </c>
      <c r="R164" s="37">
        <f t="shared" si="22"/>
        <v>3.59</v>
      </c>
      <c r="S164" s="37">
        <v>0.690572127839662</v>
      </c>
      <c r="T164" s="49">
        <f t="shared" si="26"/>
        <v>6.05439495467087</v>
      </c>
      <c r="U164" s="37">
        <f t="shared" si="27"/>
        <v>1.67545348941113</v>
      </c>
      <c r="V164" s="50">
        <f t="shared" si="28"/>
        <v>79.0295360399353</v>
      </c>
      <c r="W164" s="50">
        <f>(Q164-$Q$8)/($Q$3-$Q$8)*100</f>
        <v>30.7953166065627</v>
      </c>
      <c r="X164" s="50">
        <f>(R164-$R$8)/($R$3-$R$8)*100</f>
        <v>50.0851716531257</v>
      </c>
      <c r="Y164" s="50">
        <f t="shared" si="29"/>
        <v>18.4693832571633</v>
      </c>
      <c r="Z164" s="50">
        <f t="shared" si="30"/>
        <v>43.8765488733543</v>
      </c>
      <c r="AA164" s="50">
        <f>(U164-$U$8)/($U$3-$U$8)*100</f>
        <v>-24.8876092045671</v>
      </c>
      <c r="AB164" s="50">
        <f t="shared" si="31"/>
        <v>33.682475832183</v>
      </c>
    </row>
    <row r="165" s="25" customFormat="1" spans="1:28">
      <c r="A165" s="28" t="s">
        <v>178</v>
      </c>
      <c r="B165" s="29">
        <v>2013</v>
      </c>
      <c r="C165" s="30">
        <v>318856</v>
      </c>
      <c r="D165" s="30">
        <v>5462135</v>
      </c>
      <c r="E165" s="30">
        <v>164869</v>
      </c>
      <c r="F165" s="30">
        <v>2088470</v>
      </c>
      <c r="G165" s="31">
        <f t="shared" si="23"/>
        <v>483725</v>
      </c>
      <c r="H165" s="31">
        <f t="shared" si="24"/>
        <v>7550605</v>
      </c>
      <c r="I165" s="36">
        <v>7332.61</v>
      </c>
      <c r="J165" s="30">
        <v>4.14</v>
      </c>
      <c r="K165" s="58"/>
      <c r="L165" s="36"/>
      <c r="M165" s="39">
        <v>29304</v>
      </c>
      <c r="N165" s="36">
        <v>190379</v>
      </c>
      <c r="O165" s="30">
        <v>41.5</v>
      </c>
      <c r="P165" s="40">
        <f t="shared" si="25"/>
        <v>15.6092924698951</v>
      </c>
      <c r="Q165" s="30">
        <v>4.44</v>
      </c>
      <c r="R165" s="37">
        <f t="shared" si="22"/>
        <v>4.14</v>
      </c>
      <c r="S165" s="30">
        <v>0.26</v>
      </c>
      <c r="T165" s="49">
        <f t="shared" si="26"/>
        <v>1.53924539996533</v>
      </c>
      <c r="U165" s="37">
        <f t="shared" si="27"/>
        <v>5.65964915630314</v>
      </c>
      <c r="V165" s="50">
        <f t="shared" si="28"/>
        <v>66.2709660296093</v>
      </c>
      <c r="W165" s="50">
        <f>(Q165-$Q$8)/($Q$3-$Q$8)*100</f>
        <v>22.2897154018495</v>
      </c>
      <c r="X165" s="50">
        <f>(R165-$R$8)/($R$3-$R$8)*100</f>
        <v>71.6229244544657</v>
      </c>
      <c r="Y165" s="50">
        <f t="shared" si="29"/>
        <v>3.18267382854616</v>
      </c>
      <c r="Z165" s="50">
        <f t="shared" si="30"/>
        <v>11.1165874345496</v>
      </c>
      <c r="AA165" s="50">
        <f>(U165-$U$8)/($U$3-$U$8)*100</f>
        <v>131.131702405778</v>
      </c>
      <c r="AB165" s="50">
        <f t="shared" si="31"/>
        <v>43.9285273256789</v>
      </c>
    </row>
    <row r="166" s="25" customFormat="1" spans="1:28">
      <c r="A166" s="28" t="s">
        <v>191</v>
      </c>
      <c r="B166" s="29">
        <v>2013</v>
      </c>
      <c r="C166" s="30">
        <v>494515</v>
      </c>
      <c r="D166" s="30">
        <v>9399771</v>
      </c>
      <c r="E166" s="30">
        <v>279942</v>
      </c>
      <c r="F166" s="30">
        <v>3850493</v>
      </c>
      <c r="G166" s="31">
        <f t="shared" si="23"/>
        <v>774457</v>
      </c>
      <c r="H166" s="31">
        <f t="shared" si="24"/>
        <v>13250264</v>
      </c>
      <c r="I166" s="36">
        <v>9413.35</v>
      </c>
      <c r="J166" s="30">
        <v>4.57</v>
      </c>
      <c r="K166" s="58"/>
      <c r="L166" s="36"/>
      <c r="M166" s="39">
        <v>26843</v>
      </c>
      <c r="N166" s="36">
        <v>164132</v>
      </c>
      <c r="O166" s="30">
        <v>31.7</v>
      </c>
      <c r="P166" s="40">
        <f t="shared" si="25"/>
        <v>17.1091022484141</v>
      </c>
      <c r="Q166" s="30">
        <v>4.24</v>
      </c>
      <c r="R166" s="37">
        <f t="shared" si="22"/>
        <v>4.57</v>
      </c>
      <c r="S166" s="30">
        <v>0.24</v>
      </c>
      <c r="T166" s="49">
        <f t="shared" si="26"/>
        <v>1.63545195330588</v>
      </c>
      <c r="U166" s="37">
        <f t="shared" si="27"/>
        <v>3.36755777698694</v>
      </c>
      <c r="V166" s="50">
        <f t="shared" si="28"/>
        <v>51.0413401716164</v>
      </c>
      <c r="W166" s="50">
        <f>(Q166-$Q$8)/($Q$3-$Q$8)*100</f>
        <v>20.2883974713287</v>
      </c>
      <c r="X166" s="50">
        <f>(R166-$R$8)/($R$3-$R$8)*100</f>
        <v>88.4615311900588</v>
      </c>
      <c r="Y166" s="50">
        <f t="shared" si="29"/>
        <v>2.47260885033607</v>
      </c>
      <c r="Z166" s="50">
        <f t="shared" si="30"/>
        <v>11.8146203434068</v>
      </c>
      <c r="AA166" s="50">
        <f>(U166-$U$8)/($U$3-$U$8)*100</f>
        <v>41.3744341770605</v>
      </c>
      <c r="AB166" s="50">
        <f t="shared" si="31"/>
        <v>29.6670563225792</v>
      </c>
    </row>
    <row r="167" s="25" customFormat="1" spans="1:28">
      <c r="A167" s="28" t="s">
        <v>183</v>
      </c>
      <c r="B167" s="29">
        <v>2013</v>
      </c>
      <c r="C167" s="30">
        <v>136481</v>
      </c>
      <c r="D167" s="30">
        <v>1540035</v>
      </c>
      <c r="E167" s="30">
        <v>97218</v>
      </c>
      <c r="F167" s="30">
        <v>932839</v>
      </c>
      <c r="G167" s="31">
        <f t="shared" si="23"/>
        <v>233699</v>
      </c>
      <c r="H167" s="31">
        <f t="shared" si="24"/>
        <v>2472874</v>
      </c>
      <c r="I167" s="36">
        <v>3835.02</v>
      </c>
      <c r="J167" s="30">
        <v>4.93</v>
      </c>
      <c r="K167" s="31"/>
      <c r="L167" s="36"/>
      <c r="M167" s="39">
        <v>17899</v>
      </c>
      <c r="N167" s="36">
        <v>391381</v>
      </c>
      <c r="O167" s="30">
        <v>11.7</v>
      </c>
      <c r="P167" s="40">
        <f t="shared" si="25"/>
        <v>10.5814487866871</v>
      </c>
      <c r="Q167" s="30">
        <v>5.49</v>
      </c>
      <c r="R167" s="37">
        <f t="shared" si="22"/>
        <v>4.93</v>
      </c>
      <c r="S167" s="30">
        <v>0.48</v>
      </c>
      <c r="T167" s="49">
        <f t="shared" si="26"/>
        <v>0.457329303159837</v>
      </c>
      <c r="U167" s="37">
        <f t="shared" si="27"/>
        <v>3.05083154716273</v>
      </c>
      <c r="V167" s="50">
        <f t="shared" si="28"/>
        <v>117.325559261654</v>
      </c>
      <c r="W167" s="50">
        <f>(Q167-$Q$8)/($Q$3-$Q$8)*100</f>
        <v>32.7966345370835</v>
      </c>
      <c r="X167" s="50">
        <f>(R167-$R$8)/($R$3-$R$8)*100</f>
        <v>102.558969387299</v>
      </c>
      <c r="Y167" s="50">
        <f t="shared" si="29"/>
        <v>10.9933885888572</v>
      </c>
      <c r="Z167" s="50">
        <f t="shared" si="30"/>
        <v>3.26667478338784</v>
      </c>
      <c r="AA167" s="50">
        <f>(U167-$U$8)/($U$3-$U$8)*100</f>
        <v>28.9715773704164</v>
      </c>
      <c r="AB167" s="50">
        <f t="shared" si="31"/>
        <v>39.748973337448</v>
      </c>
    </row>
    <row r="168" s="25" customFormat="1" spans="1:28">
      <c r="A168" s="28" t="s">
        <v>192</v>
      </c>
      <c r="B168" s="29">
        <v>2013</v>
      </c>
      <c r="C168" s="30">
        <v>196556</v>
      </c>
      <c r="D168" s="30">
        <v>3282579</v>
      </c>
      <c r="E168" s="30">
        <v>135580</v>
      </c>
      <c r="F168" s="30">
        <v>1483710</v>
      </c>
      <c r="G168" s="31">
        <f t="shared" si="23"/>
        <v>332136</v>
      </c>
      <c r="H168" s="31">
        <f t="shared" si="24"/>
        <v>4766289</v>
      </c>
      <c r="I168" s="36">
        <v>5799</v>
      </c>
      <c r="J168" s="30">
        <v>4.97</v>
      </c>
      <c r="K168" s="31"/>
      <c r="L168" s="36"/>
      <c r="M168" s="39">
        <v>29180</v>
      </c>
      <c r="N168" s="36">
        <v>151767</v>
      </c>
      <c r="O168" s="30">
        <v>25.2</v>
      </c>
      <c r="P168" s="40">
        <f t="shared" si="25"/>
        <v>14.35041368596</v>
      </c>
      <c r="Q168" s="30">
        <v>5.01</v>
      </c>
      <c r="R168" s="37">
        <f t="shared" si="22"/>
        <v>4.97</v>
      </c>
      <c r="S168" s="30">
        <v>0.46</v>
      </c>
      <c r="T168" s="49">
        <f t="shared" si="26"/>
        <v>1.92268411446494</v>
      </c>
      <c r="U168" s="37">
        <f t="shared" si="27"/>
        <v>4.34557682359027</v>
      </c>
      <c r="V168" s="50">
        <f t="shared" si="28"/>
        <v>79.0540890326004</v>
      </c>
      <c r="W168" s="50">
        <f>(Q168-$Q$8)/($Q$3-$Q$8)*100</f>
        <v>27.9934715038336</v>
      </c>
      <c r="X168" s="50">
        <f>(R168-$R$8)/($R$3-$R$8)*100</f>
        <v>104.125351409215</v>
      </c>
      <c r="Y168" s="50">
        <f t="shared" si="29"/>
        <v>10.2833236106471</v>
      </c>
      <c r="Z168" s="50">
        <f t="shared" si="30"/>
        <v>13.8986519816831</v>
      </c>
      <c r="AA168" s="50">
        <f>(U168-$U$8)/($U$3-$U$8)*100</f>
        <v>79.6732204693239</v>
      </c>
      <c r="AB168" s="50">
        <f t="shared" si="31"/>
        <v>44.1327464278872</v>
      </c>
    </row>
    <row r="169" s="25" customFormat="1" spans="1:28">
      <c r="A169" s="28" t="s">
        <v>193</v>
      </c>
      <c r="B169" s="29">
        <v>2013</v>
      </c>
      <c r="C169" s="30">
        <v>246273</v>
      </c>
      <c r="D169" s="30">
        <v>4678102</v>
      </c>
      <c r="E169" s="30">
        <v>169041</v>
      </c>
      <c r="F169" s="30">
        <v>2142847</v>
      </c>
      <c r="G169" s="31">
        <f t="shared" si="23"/>
        <v>415314</v>
      </c>
      <c r="H169" s="31">
        <f t="shared" si="24"/>
        <v>6820949</v>
      </c>
      <c r="I169" s="36">
        <v>6690.6</v>
      </c>
      <c r="J169" s="30">
        <v>4.69</v>
      </c>
      <c r="K169" s="31"/>
      <c r="L169" s="36"/>
      <c r="M169" s="39">
        <v>19735</v>
      </c>
      <c r="N169" s="36">
        <v>196371</v>
      </c>
      <c r="O169" s="30">
        <v>19</v>
      </c>
      <c r="P169" s="40">
        <f t="shared" si="25"/>
        <v>16.4235951593252</v>
      </c>
      <c r="Q169" s="30">
        <v>4.52</v>
      </c>
      <c r="R169" s="37">
        <f t="shared" si="22"/>
        <v>4.69</v>
      </c>
      <c r="S169" s="30">
        <v>0.34</v>
      </c>
      <c r="T169" s="49">
        <f t="shared" si="26"/>
        <v>1.00498546119335</v>
      </c>
      <c r="U169" s="37">
        <f t="shared" si="27"/>
        <v>2.83980509969211</v>
      </c>
      <c r="V169" s="50">
        <f t="shared" si="28"/>
        <v>58.002233905843</v>
      </c>
      <c r="W169" s="50">
        <f>(Q169-$Q$8)/($Q$3-$Q$8)*100</f>
        <v>23.0902425740578</v>
      </c>
      <c r="X169" s="50">
        <f>(R169-$R$8)/($R$3-$R$8)*100</f>
        <v>93.1606772558057</v>
      </c>
      <c r="Y169" s="50">
        <f t="shared" si="29"/>
        <v>6.02293374138653</v>
      </c>
      <c r="Z169" s="50">
        <f t="shared" si="30"/>
        <v>7.2402296793058</v>
      </c>
      <c r="AA169" s="50">
        <f>(U169-$U$8)/($U$3-$U$8)*100</f>
        <v>20.7078765337488</v>
      </c>
      <c r="AB169" s="50">
        <f t="shared" si="31"/>
        <v>27.6616296426277</v>
      </c>
    </row>
    <row r="170" s="25" customFormat="1" spans="1:28">
      <c r="A170" s="28" t="s">
        <v>182</v>
      </c>
      <c r="B170" s="29">
        <v>2013</v>
      </c>
      <c r="C170" s="30">
        <v>115116</v>
      </c>
      <c r="D170" s="30">
        <v>1361868</v>
      </c>
      <c r="E170" s="30">
        <v>66821</v>
      </c>
      <c r="F170" s="30">
        <v>644993</v>
      </c>
      <c r="G170" s="31">
        <f t="shared" si="23"/>
        <v>181937</v>
      </c>
      <c r="H170" s="31">
        <f t="shared" si="24"/>
        <v>2006861</v>
      </c>
      <c r="I170" s="36">
        <v>2751.28</v>
      </c>
      <c r="J170" s="30">
        <v>4.84</v>
      </c>
      <c r="K170" s="31"/>
      <c r="L170" s="36"/>
      <c r="M170" s="39">
        <v>15344</v>
      </c>
      <c r="N170" s="36">
        <v>147792</v>
      </c>
      <c r="O170" s="30">
        <v>9.3</v>
      </c>
      <c r="P170" s="40">
        <f t="shared" si="25"/>
        <v>11.0305270505725</v>
      </c>
      <c r="Q170" s="30">
        <v>5.45</v>
      </c>
      <c r="R170" s="37">
        <f t="shared" si="22"/>
        <v>4.84</v>
      </c>
      <c r="S170" s="30">
        <v>0.58</v>
      </c>
      <c r="T170" s="49">
        <f t="shared" si="26"/>
        <v>1.03821587095377</v>
      </c>
      <c r="U170" s="37">
        <f t="shared" si="27"/>
        <v>3.38024483149661</v>
      </c>
      <c r="V170" s="50">
        <f t="shared" si="28"/>
        <v>112.765451681423</v>
      </c>
      <c r="W170" s="50">
        <f>(Q170-$Q$8)/($Q$3-$Q$8)*100</f>
        <v>32.3963709509793</v>
      </c>
      <c r="X170" s="50">
        <f>(R170-$R$8)/($R$3-$R$8)*100</f>
        <v>99.0346098379893</v>
      </c>
      <c r="Y170" s="50">
        <f t="shared" si="29"/>
        <v>14.5437134799076</v>
      </c>
      <c r="Z170" s="50">
        <f t="shared" si="30"/>
        <v>7.48133507994806</v>
      </c>
      <c r="AA170" s="50">
        <f>(U170-$U$8)/($U$3-$U$8)*100</f>
        <v>41.871253529436</v>
      </c>
      <c r="AB170" s="50">
        <f t="shared" si="31"/>
        <v>42.3843799540452</v>
      </c>
    </row>
    <row r="171" s="25" customFormat="1" spans="1:28">
      <c r="A171" s="28" t="s">
        <v>185</v>
      </c>
      <c r="B171" s="29">
        <v>2013</v>
      </c>
      <c r="C171" s="30">
        <v>258173</v>
      </c>
      <c r="D171" s="30">
        <v>4353694</v>
      </c>
      <c r="E171" s="30">
        <v>176986</v>
      </c>
      <c r="F171" s="30">
        <v>1857469</v>
      </c>
      <c r="G171" s="31">
        <f t="shared" si="23"/>
        <v>435159</v>
      </c>
      <c r="H171" s="31">
        <f t="shared" si="24"/>
        <v>6211163</v>
      </c>
      <c r="I171" s="36">
        <v>7939.49</v>
      </c>
      <c r="J171" s="30">
        <v>4.64</v>
      </c>
      <c r="K171" s="31"/>
      <c r="L171" s="36"/>
      <c r="M171" s="39">
        <v>66970</v>
      </c>
      <c r="N171" s="36">
        <v>105875</v>
      </c>
      <c r="O171" s="30">
        <v>50.5</v>
      </c>
      <c r="P171" s="40">
        <f t="shared" si="25"/>
        <v>14.2733184881848</v>
      </c>
      <c r="Q171" s="30">
        <v>5.63</v>
      </c>
      <c r="R171" s="37">
        <f t="shared" si="22"/>
        <v>4.64</v>
      </c>
      <c r="S171" s="30">
        <v>0.73</v>
      </c>
      <c r="T171" s="49">
        <f t="shared" si="26"/>
        <v>6.32538370720189</v>
      </c>
      <c r="U171" s="37">
        <f t="shared" si="27"/>
        <v>6.36061006437441</v>
      </c>
      <c r="V171" s="50">
        <f t="shared" si="28"/>
        <v>79.8369423213178</v>
      </c>
      <c r="W171" s="50">
        <f>(Q171-$Q$8)/($Q$3-$Q$8)*100</f>
        <v>34.197557088448</v>
      </c>
      <c r="X171" s="50">
        <f>(R171-$R$8)/($R$3-$R$8)*100</f>
        <v>91.2026997284111</v>
      </c>
      <c r="Y171" s="50">
        <f t="shared" si="29"/>
        <v>19.8692008164833</v>
      </c>
      <c r="Z171" s="50">
        <f t="shared" si="30"/>
        <v>45.8427254032135</v>
      </c>
      <c r="AA171" s="50">
        <f>(U171-$U$8)/($U$3-$U$8)*100</f>
        <v>158.581016517491</v>
      </c>
      <c r="AB171" s="50">
        <f t="shared" si="31"/>
        <v>66.7457951053661</v>
      </c>
    </row>
    <row r="172" s="25" customFormat="1" spans="1:28">
      <c r="A172" s="28" t="s">
        <v>189</v>
      </c>
      <c r="B172" s="29">
        <v>2013</v>
      </c>
      <c r="C172" s="30">
        <v>207153</v>
      </c>
      <c r="D172" s="30">
        <v>4081086</v>
      </c>
      <c r="E172" s="30">
        <v>121483</v>
      </c>
      <c r="F172" s="30">
        <v>1754361</v>
      </c>
      <c r="G172" s="31">
        <f t="shared" si="23"/>
        <v>328636</v>
      </c>
      <c r="H172" s="31">
        <f t="shared" si="24"/>
        <v>5835447</v>
      </c>
      <c r="I172" s="36">
        <v>4522.15</v>
      </c>
      <c r="J172" s="30">
        <v>3.85</v>
      </c>
      <c r="K172" s="31"/>
      <c r="L172" s="36"/>
      <c r="M172" s="39">
        <v>14652</v>
      </c>
      <c r="N172" s="36">
        <v>168046</v>
      </c>
      <c r="O172" s="30">
        <v>17.4</v>
      </c>
      <c r="P172" s="40">
        <f t="shared" si="25"/>
        <v>17.75656653562</v>
      </c>
      <c r="Q172" s="30">
        <v>3.94</v>
      </c>
      <c r="R172" s="37">
        <f t="shared" si="22"/>
        <v>3.85</v>
      </c>
      <c r="S172" s="30">
        <v>0.44</v>
      </c>
      <c r="T172" s="49">
        <f t="shared" si="26"/>
        <v>0.871904121490544</v>
      </c>
      <c r="U172" s="37">
        <f t="shared" si="27"/>
        <v>3.84772729785611</v>
      </c>
      <c r="V172" s="50">
        <f t="shared" si="28"/>
        <v>44.4667471853678</v>
      </c>
      <c r="W172" s="50">
        <f>(Q172-$Q$8)/($Q$3-$Q$8)*100</f>
        <v>17.2864205755475</v>
      </c>
      <c r="X172" s="50">
        <f>(R172-$R$8)/($R$3-$R$8)*100</f>
        <v>60.2666547955774</v>
      </c>
      <c r="Y172" s="50">
        <f t="shared" si="29"/>
        <v>9.57325863243698</v>
      </c>
      <c r="Z172" s="50">
        <f t="shared" si="30"/>
        <v>6.27464935819663</v>
      </c>
      <c r="AA172" s="50">
        <f>(U172-$U$8)/($U$3-$U$8)*100</f>
        <v>60.1776568010933</v>
      </c>
      <c r="AB172" s="50">
        <f t="shared" si="31"/>
        <v>27.6346727661836</v>
      </c>
    </row>
    <row r="173" s="25" customFormat="1" spans="1:28">
      <c r="A173" s="28" t="s">
        <v>181</v>
      </c>
      <c r="B173" s="29">
        <v>2013</v>
      </c>
      <c r="C173" s="30">
        <v>142656</v>
      </c>
      <c r="D173" s="30">
        <v>2044058</v>
      </c>
      <c r="E173" s="30">
        <v>99362</v>
      </c>
      <c r="F173" s="30">
        <v>1057488</v>
      </c>
      <c r="G173" s="31">
        <f t="shared" si="23"/>
        <v>242018</v>
      </c>
      <c r="H173" s="31">
        <f t="shared" si="24"/>
        <v>3101546</v>
      </c>
      <c r="I173" s="36">
        <v>4390</v>
      </c>
      <c r="J173" s="30">
        <v>5.51</v>
      </c>
      <c r="K173" s="31"/>
      <c r="L173" s="36"/>
      <c r="M173" s="39">
        <v>28091</v>
      </c>
      <c r="N173" s="36">
        <v>148155</v>
      </c>
      <c r="O173" s="30">
        <v>19.8</v>
      </c>
      <c r="P173" s="40">
        <f t="shared" si="25"/>
        <v>12.815352577081</v>
      </c>
      <c r="Q173" s="30">
        <v>6.01</v>
      </c>
      <c r="R173" s="37">
        <f t="shared" si="22"/>
        <v>5.51</v>
      </c>
      <c r="S173" s="30">
        <v>0.76</v>
      </c>
      <c r="T173" s="49">
        <f t="shared" si="26"/>
        <v>1.89605480746515</v>
      </c>
      <c r="U173" s="37">
        <f t="shared" si="27"/>
        <v>4.51025056947608</v>
      </c>
      <c r="V173" s="50">
        <f t="shared" si="28"/>
        <v>94.6416699993463</v>
      </c>
      <c r="W173" s="50">
        <f>(Q173-$Q$8)/($Q$3-$Q$8)*100</f>
        <v>38.0000611564375</v>
      </c>
      <c r="X173" s="50">
        <f>(R173-$R$8)/($R$3-$R$8)*100</f>
        <v>125.271508705076</v>
      </c>
      <c r="Y173" s="50">
        <f t="shared" si="29"/>
        <v>20.9342982837984</v>
      </c>
      <c r="Z173" s="50">
        <f t="shared" si="30"/>
        <v>13.7054413117185</v>
      </c>
      <c r="AA173" s="50">
        <f>(U173-$U$8)/($U$3-$U$8)*100</f>
        <v>86.1217703452497</v>
      </c>
      <c r="AB173" s="50">
        <f t="shared" si="31"/>
        <v>52.593453231748</v>
      </c>
    </row>
    <row r="174" s="25" customFormat="1" spans="1:28">
      <c r="A174" s="28" t="s">
        <v>180</v>
      </c>
      <c r="B174" s="29">
        <v>2013</v>
      </c>
      <c r="C174" s="30">
        <v>110576</v>
      </c>
      <c r="D174" s="30">
        <v>1310595</v>
      </c>
      <c r="E174" s="30">
        <v>61934</v>
      </c>
      <c r="F174" s="30">
        <v>688464</v>
      </c>
      <c r="G174" s="31">
        <f t="shared" si="23"/>
        <v>172510</v>
      </c>
      <c r="H174" s="31">
        <f t="shared" si="24"/>
        <v>1999059</v>
      </c>
      <c r="I174" s="36">
        <v>2497.61</v>
      </c>
      <c r="J174" s="30">
        <v>4.81</v>
      </c>
      <c r="K174" s="31"/>
      <c r="L174" s="36"/>
      <c r="M174" s="39">
        <v>17418</v>
      </c>
      <c r="N174" s="36">
        <v>664450</v>
      </c>
      <c r="O174" s="30">
        <v>8.9</v>
      </c>
      <c r="P174" s="40">
        <f t="shared" si="25"/>
        <v>11.5880760535621</v>
      </c>
      <c r="Q174" s="30">
        <v>6.01</v>
      </c>
      <c r="R174" s="37">
        <f t="shared" si="22"/>
        <v>4.81</v>
      </c>
      <c r="S174" s="30">
        <v>0.53</v>
      </c>
      <c r="T174" s="49">
        <f t="shared" si="26"/>
        <v>0.262141620889457</v>
      </c>
      <c r="U174" s="37">
        <f t="shared" si="27"/>
        <v>3.56340661672559</v>
      </c>
      <c r="V174" s="50">
        <f t="shared" si="28"/>
        <v>107.103891905879</v>
      </c>
      <c r="W174" s="50">
        <f>(Q174-$Q$8)/($Q$3-$Q$8)*100</f>
        <v>38.0000611564375</v>
      </c>
      <c r="X174" s="50">
        <f>(R174-$R$8)/($R$3-$R$8)*100</f>
        <v>97.8598233215526</v>
      </c>
      <c r="Y174" s="50">
        <f t="shared" si="29"/>
        <v>12.7685510343824</v>
      </c>
      <c r="Z174" s="50">
        <f t="shared" si="30"/>
        <v>1.85047785191669</v>
      </c>
      <c r="AA174" s="50">
        <f>(U174-$U$8)/($U$3-$U$8)*100</f>
        <v>49.043786716552</v>
      </c>
      <c r="AB174" s="50">
        <f t="shared" si="31"/>
        <v>41.3785693097179</v>
      </c>
    </row>
    <row r="175" s="25" customFormat="1" spans="1:28">
      <c r="A175" s="28" t="s">
        <v>205</v>
      </c>
      <c r="B175" s="29">
        <v>2013</v>
      </c>
      <c r="C175" s="30">
        <v>34113</v>
      </c>
      <c r="D175" s="30">
        <v>603947</v>
      </c>
      <c r="E175" s="30">
        <v>19395</v>
      </c>
      <c r="F175" s="30">
        <v>284758</v>
      </c>
      <c r="G175" s="31">
        <f t="shared" si="23"/>
        <v>53508</v>
      </c>
      <c r="H175" s="31">
        <f t="shared" si="24"/>
        <v>888705</v>
      </c>
      <c r="I175" s="36">
        <v>654.19</v>
      </c>
      <c r="J175" s="30">
        <v>4.76</v>
      </c>
      <c r="K175" s="31"/>
      <c r="L175" s="36"/>
      <c r="M175" s="39">
        <v>4964</v>
      </c>
      <c r="N175" s="36">
        <v>61588</v>
      </c>
      <c r="O175" s="30">
        <v>1.2</v>
      </c>
      <c r="P175" s="40">
        <f t="shared" si="25"/>
        <v>16.6088248486208</v>
      </c>
      <c r="Q175" s="30">
        <v>5.58</v>
      </c>
      <c r="R175" s="37">
        <f t="shared" si="22"/>
        <v>4.76</v>
      </c>
      <c r="S175" s="30">
        <v>0.91</v>
      </c>
      <c r="T175" s="49">
        <f t="shared" si="26"/>
        <v>0.806001169058908</v>
      </c>
      <c r="U175" s="37">
        <f t="shared" si="27"/>
        <v>1.83432947614607</v>
      </c>
      <c r="V175" s="50">
        <f t="shared" si="28"/>
        <v>56.1213428047403</v>
      </c>
      <c r="W175" s="50">
        <f>(Q175-$Q$8)/($Q$3-$Q$8)*100</f>
        <v>33.6972276058178</v>
      </c>
      <c r="X175" s="50">
        <f>(R175-$R$8)/($R$3-$R$8)*100</f>
        <v>95.901845794158</v>
      </c>
      <c r="Y175" s="50">
        <f t="shared" si="29"/>
        <v>26.2597856203741</v>
      </c>
      <c r="Z175" s="50">
        <f t="shared" si="30"/>
        <v>5.79648619788363</v>
      </c>
      <c r="AA175" s="50">
        <f>(U175-$U$8)/($U$3-$U$8)*100</f>
        <v>-18.6660969711742</v>
      </c>
      <c r="AB175" s="50">
        <f t="shared" si="31"/>
        <v>25.9409692977446</v>
      </c>
    </row>
    <row r="176" s="25" customFormat="1" spans="1:28">
      <c r="A176" s="28" t="s">
        <v>204</v>
      </c>
      <c r="B176" s="29">
        <v>2013</v>
      </c>
      <c r="C176" s="30">
        <v>26974</v>
      </c>
      <c r="D176" s="30">
        <v>474638</v>
      </c>
      <c r="E176" s="30">
        <v>15602</v>
      </c>
      <c r="F176" s="30">
        <v>208095</v>
      </c>
      <c r="G176" s="31">
        <f t="shared" si="23"/>
        <v>42576</v>
      </c>
      <c r="H176" s="31">
        <f t="shared" si="24"/>
        <v>682733</v>
      </c>
      <c r="I176" s="36">
        <v>577.79</v>
      </c>
      <c r="J176" s="30">
        <v>5.11</v>
      </c>
      <c r="K176" s="31"/>
      <c r="L176" s="36"/>
      <c r="M176" s="39">
        <v>1785</v>
      </c>
      <c r="N176" s="36">
        <v>17947</v>
      </c>
      <c r="O176" s="30">
        <v>1.7</v>
      </c>
      <c r="P176" s="40">
        <f t="shared" si="25"/>
        <v>16.0356304021045</v>
      </c>
      <c r="Q176" s="30">
        <v>5.66</v>
      </c>
      <c r="R176" s="37">
        <f t="shared" si="22"/>
        <v>5.11</v>
      </c>
      <c r="S176" s="30">
        <v>0.66</v>
      </c>
      <c r="T176" s="49">
        <f t="shared" si="26"/>
        <v>0.994595196968853</v>
      </c>
      <c r="U176" s="37">
        <f t="shared" si="27"/>
        <v>2.94224545250004</v>
      </c>
      <c r="V176" s="50">
        <f t="shared" si="28"/>
        <v>61.941772228092</v>
      </c>
      <c r="W176" s="50">
        <f>(Q176-$Q$8)/($Q$3-$Q$8)*100</f>
        <v>34.4977547780261</v>
      </c>
      <c r="X176" s="50">
        <f>(R176-$R$8)/($R$3-$R$8)*100</f>
        <v>109.60768848592</v>
      </c>
      <c r="Y176" s="50">
        <f t="shared" si="29"/>
        <v>17.383973392748</v>
      </c>
      <c r="Z176" s="50">
        <f t="shared" si="30"/>
        <v>7.16484244102951</v>
      </c>
      <c r="AA176" s="50">
        <f>(U176-$U$8)/($U$3-$U$8)*100</f>
        <v>24.719394707675</v>
      </c>
      <c r="AB176" s="50">
        <f t="shared" si="31"/>
        <v>33.891655846882</v>
      </c>
    </row>
    <row r="177" s="25" customFormat="1" spans="1:28">
      <c r="A177" s="28" t="s">
        <v>190</v>
      </c>
      <c r="B177" s="29">
        <v>2013</v>
      </c>
      <c r="C177" s="30">
        <v>387312</v>
      </c>
      <c r="D177" s="30">
        <v>6259820</v>
      </c>
      <c r="E177" s="30">
        <v>263329</v>
      </c>
      <c r="F177" s="30">
        <v>3179800</v>
      </c>
      <c r="G177" s="31">
        <f t="shared" si="23"/>
        <v>650641</v>
      </c>
      <c r="H177" s="31">
        <f t="shared" si="24"/>
        <v>9439620</v>
      </c>
      <c r="I177" s="36">
        <v>9733.39</v>
      </c>
      <c r="J177" s="30">
        <v>5.03</v>
      </c>
      <c r="K177" s="31"/>
      <c r="L177" s="36"/>
      <c r="M177" s="39">
        <v>74646</v>
      </c>
      <c r="N177" s="36">
        <v>158406</v>
      </c>
      <c r="O177" s="30">
        <v>48.8</v>
      </c>
      <c r="P177" s="40">
        <f t="shared" si="25"/>
        <v>14.5081850052487</v>
      </c>
      <c r="Q177" s="30">
        <v>6.21</v>
      </c>
      <c r="R177" s="37">
        <f t="shared" si="22"/>
        <v>5.03</v>
      </c>
      <c r="S177" s="30">
        <v>0.45</v>
      </c>
      <c r="T177" s="49">
        <f t="shared" si="26"/>
        <v>4.71232150297337</v>
      </c>
      <c r="U177" s="37">
        <f t="shared" si="27"/>
        <v>5.01366944096558</v>
      </c>
      <c r="V177" s="50">
        <f t="shared" si="28"/>
        <v>77.4520204247656</v>
      </c>
      <c r="W177" s="50">
        <f>(Q177-$Q$8)/($Q$3-$Q$8)*100</f>
        <v>40.0013790869583</v>
      </c>
      <c r="X177" s="50">
        <f>(R177-$R$8)/($R$3-$R$8)*100</f>
        <v>106.474924442089</v>
      </c>
      <c r="Y177" s="50">
        <f t="shared" si="29"/>
        <v>9.92829112154202</v>
      </c>
      <c r="Z177" s="50">
        <f t="shared" si="30"/>
        <v>34.1390476028076</v>
      </c>
      <c r="AA177" s="50">
        <f>(U177-$U$8)/($U$3-$U$8)*100</f>
        <v>105.835427090105</v>
      </c>
      <c r="AB177" s="50">
        <f t="shared" si="31"/>
        <v>55.8717743835568</v>
      </c>
    </row>
    <row r="178" s="25" customFormat="1" spans="1:28">
      <c r="A178" s="28" t="s">
        <v>179</v>
      </c>
      <c r="B178" s="29">
        <v>2013</v>
      </c>
      <c r="C178" s="30">
        <v>180548</v>
      </c>
      <c r="D178" s="30">
        <v>2296383</v>
      </c>
      <c r="E178" s="30">
        <v>117434</v>
      </c>
      <c r="F178" s="30">
        <v>1291442</v>
      </c>
      <c r="G178" s="31">
        <f t="shared" si="23"/>
        <v>297982</v>
      </c>
      <c r="H178" s="31">
        <f t="shared" si="24"/>
        <v>3587825</v>
      </c>
      <c r="I178" s="36">
        <v>3629.8</v>
      </c>
      <c r="J178" s="30">
        <v>4.76</v>
      </c>
      <c r="K178" s="31"/>
      <c r="L178" s="36"/>
      <c r="M178" s="39">
        <v>13614</v>
      </c>
      <c r="N178" s="36">
        <v>157023</v>
      </c>
      <c r="O178" s="30">
        <v>7.6</v>
      </c>
      <c r="P178" s="40">
        <f t="shared" si="25"/>
        <v>12.0404084810492</v>
      </c>
      <c r="Q178" s="30">
        <v>5.77</v>
      </c>
      <c r="R178" s="37">
        <f t="shared" si="22"/>
        <v>4.76</v>
      </c>
      <c r="S178" s="30">
        <v>0.4</v>
      </c>
      <c r="T178" s="49">
        <f t="shared" si="26"/>
        <v>0.867006744234921</v>
      </c>
      <c r="U178" s="37">
        <f t="shared" si="27"/>
        <v>2.09377927158521</v>
      </c>
      <c r="V178" s="50">
        <f t="shared" si="28"/>
        <v>102.510740339106</v>
      </c>
      <c r="W178" s="50">
        <f>(Q178-$Q$8)/($Q$3-$Q$8)*100</f>
        <v>35.5984796398126</v>
      </c>
      <c r="X178" s="50">
        <f>(R178-$R$8)/($R$3-$R$8)*100</f>
        <v>95.901845794158</v>
      </c>
      <c r="Y178" s="50">
        <f t="shared" si="29"/>
        <v>8.1531286760168</v>
      </c>
      <c r="Z178" s="50">
        <f t="shared" si="30"/>
        <v>6.23911611879854</v>
      </c>
      <c r="AA178" s="50">
        <f>(U178-$U$8)/($U$3-$U$8)*100</f>
        <v>-8.50615959203531</v>
      </c>
      <c r="AB178" s="50">
        <f t="shared" si="31"/>
        <v>32.1253477744904</v>
      </c>
    </row>
    <row r="179" s="25" customFormat="1" spans="1:28">
      <c r="A179" s="28" t="s">
        <v>202</v>
      </c>
      <c r="B179" s="29">
        <v>2013</v>
      </c>
      <c r="C179" s="30">
        <v>162841</v>
      </c>
      <c r="D179" s="30">
        <v>2273275</v>
      </c>
      <c r="E179" s="30">
        <v>110505</v>
      </c>
      <c r="F179" s="30">
        <v>1201851</v>
      </c>
      <c r="G179" s="31">
        <f t="shared" si="23"/>
        <v>273346</v>
      </c>
      <c r="H179" s="31">
        <f t="shared" si="24"/>
        <v>3475126</v>
      </c>
      <c r="I179" s="36">
        <v>3764</v>
      </c>
      <c r="J179" s="30">
        <v>4.92</v>
      </c>
      <c r="K179" s="31"/>
      <c r="L179" s="36"/>
      <c r="M179" s="39">
        <v>12698</v>
      </c>
      <c r="N179" s="36">
        <v>205517</v>
      </c>
      <c r="O179" s="30">
        <v>10.6</v>
      </c>
      <c r="P179" s="40">
        <f t="shared" si="25"/>
        <v>12.7132864574568</v>
      </c>
      <c r="Q179" s="30">
        <v>6.04</v>
      </c>
      <c r="R179" s="37">
        <f t="shared" si="22"/>
        <v>4.92</v>
      </c>
      <c r="S179" s="30">
        <v>0.37</v>
      </c>
      <c r="T179" s="49">
        <f t="shared" si="26"/>
        <v>0.617856430368291</v>
      </c>
      <c r="U179" s="37">
        <f t="shared" si="27"/>
        <v>2.81615302869288</v>
      </c>
      <c r="V179" s="50">
        <f t="shared" si="28"/>
        <v>95.678087308339</v>
      </c>
      <c r="W179" s="50">
        <f>(Q179-$Q$8)/($Q$3-$Q$8)*100</f>
        <v>38.3002588460156</v>
      </c>
      <c r="X179" s="50">
        <f>(R179-$R$8)/($R$3-$R$8)*100</f>
        <v>102.167373881821</v>
      </c>
      <c r="Y179" s="50">
        <f t="shared" si="29"/>
        <v>7.08803120870166</v>
      </c>
      <c r="Z179" s="50">
        <f t="shared" si="30"/>
        <v>4.4313898019082</v>
      </c>
      <c r="AA179" s="50">
        <f>(U179-$U$8)/($U$3-$U$8)*100</f>
        <v>19.7816720638923</v>
      </c>
      <c r="AB179" s="50">
        <f t="shared" si="31"/>
        <v>35.6733617427968</v>
      </c>
    </row>
    <row r="180" s="25" customFormat="1" spans="1:28">
      <c r="A180" s="28" t="s">
        <v>184</v>
      </c>
      <c r="B180" s="29">
        <v>2013</v>
      </c>
      <c r="C180" s="30">
        <v>49772</v>
      </c>
      <c r="D180" s="30">
        <v>792476</v>
      </c>
      <c r="E180" s="30">
        <v>36049</v>
      </c>
      <c r="F180" s="30">
        <v>436696</v>
      </c>
      <c r="G180" s="31">
        <f t="shared" si="23"/>
        <v>85821</v>
      </c>
      <c r="H180" s="31">
        <f t="shared" si="24"/>
        <v>1229172</v>
      </c>
      <c r="I180" s="36">
        <v>2415.15</v>
      </c>
      <c r="J180" s="30">
        <v>4.73</v>
      </c>
      <c r="K180" s="31"/>
      <c r="L180" s="36"/>
      <c r="M180" s="39">
        <v>9932</v>
      </c>
      <c r="N180" s="39">
        <v>6341</v>
      </c>
      <c r="O180" s="30">
        <v>12.1</v>
      </c>
      <c r="P180" s="40">
        <f t="shared" si="25"/>
        <v>14.3225084769462</v>
      </c>
      <c r="Q180" s="30">
        <v>10.97</v>
      </c>
      <c r="R180" s="37">
        <f t="shared" si="22"/>
        <v>4.73</v>
      </c>
      <c r="S180" s="30">
        <v>3</v>
      </c>
      <c r="T180" s="49">
        <f t="shared" si="26"/>
        <v>15.6631446144141</v>
      </c>
      <c r="U180" s="37">
        <f t="shared" si="27"/>
        <v>5.0100407842163</v>
      </c>
      <c r="V180" s="50">
        <f t="shared" si="28"/>
        <v>79.3374488952014</v>
      </c>
      <c r="W180" s="50">
        <f>(Q180-$Q$8)/($Q$3-$Q$8)*100</f>
        <v>87.6327458333526</v>
      </c>
      <c r="X180" s="50">
        <f>(R180-$R$8)/($R$3-$R$8)*100</f>
        <v>94.7270592777213</v>
      </c>
      <c r="Y180" s="50">
        <f t="shared" si="29"/>
        <v>100.461575843329</v>
      </c>
      <c r="Z180" s="50">
        <f t="shared" si="30"/>
        <v>113.593457364295</v>
      </c>
      <c r="AA180" s="50">
        <f>(U180-$U$8)/($U$3-$U$8)*100</f>
        <v>105.693330522711</v>
      </c>
      <c r="AB180" s="50">
        <f t="shared" si="31"/>
        <v>99.5195083012496</v>
      </c>
    </row>
    <row r="181" s="25" customFormat="1" spans="1:28">
      <c r="A181" s="28" t="s">
        <v>198</v>
      </c>
      <c r="B181" s="29">
        <v>2013</v>
      </c>
      <c r="C181" s="30">
        <v>305619</v>
      </c>
      <c r="D181" s="30">
        <v>5259536</v>
      </c>
      <c r="E181" s="30">
        <v>202665</v>
      </c>
      <c r="F181" s="30">
        <v>2717198</v>
      </c>
      <c r="G181" s="31">
        <f t="shared" si="23"/>
        <v>508284</v>
      </c>
      <c r="H181" s="31">
        <f t="shared" si="24"/>
        <v>7976734</v>
      </c>
      <c r="I181" s="36">
        <v>8107</v>
      </c>
      <c r="J181" s="30">
        <v>5.26</v>
      </c>
      <c r="K181" s="31"/>
      <c r="L181" s="36"/>
      <c r="M181" s="39">
        <v>24700</v>
      </c>
      <c r="N181" s="36">
        <v>193159</v>
      </c>
      <c r="O181" s="30">
        <v>39.8</v>
      </c>
      <c r="P181" s="40">
        <f t="shared" si="25"/>
        <v>15.6934587750155</v>
      </c>
      <c r="Q181" s="30">
        <v>4.68</v>
      </c>
      <c r="R181" s="37">
        <f t="shared" si="22"/>
        <v>5.26</v>
      </c>
      <c r="S181" s="30">
        <v>0.38</v>
      </c>
      <c r="T181" s="49">
        <f t="shared" si="26"/>
        <v>1.27873927696871</v>
      </c>
      <c r="U181" s="37">
        <f t="shared" si="27"/>
        <v>4.90933760947329</v>
      </c>
      <c r="V181" s="50">
        <f t="shared" si="28"/>
        <v>65.4163100891072</v>
      </c>
      <c r="W181" s="50">
        <f>(Q181-$Q$8)/($Q$3-$Q$8)*100</f>
        <v>24.6912969184744</v>
      </c>
      <c r="X181" s="50">
        <f>(R181-$R$8)/($R$3-$R$8)*100</f>
        <v>115.481621068103</v>
      </c>
      <c r="Y181" s="50">
        <f t="shared" si="29"/>
        <v>7.44306369780671</v>
      </c>
      <c r="Z181" s="50">
        <f t="shared" si="30"/>
        <v>9.22646830548379</v>
      </c>
      <c r="AA181" s="50">
        <f>(U181-$U$8)/($U$3-$U$8)*100</f>
        <v>101.749839461029</v>
      </c>
      <c r="AB181" s="50">
        <f t="shared" si="31"/>
        <v>44.211179123418</v>
      </c>
    </row>
    <row r="182" s="25" customFormat="1" spans="1:28">
      <c r="A182" s="28" t="s">
        <v>177</v>
      </c>
      <c r="B182" s="29">
        <v>2013</v>
      </c>
      <c r="C182" s="30">
        <v>38275</v>
      </c>
      <c r="D182" s="30">
        <v>552116</v>
      </c>
      <c r="E182" s="30">
        <v>25967</v>
      </c>
      <c r="F182" s="30">
        <v>260710</v>
      </c>
      <c r="G182" s="31">
        <f t="shared" si="23"/>
        <v>64242</v>
      </c>
      <c r="H182" s="31">
        <f t="shared" si="24"/>
        <v>812826</v>
      </c>
      <c r="I182" s="36">
        <v>1472.21</v>
      </c>
      <c r="J182" s="30">
        <v>3.92</v>
      </c>
      <c r="K182" s="31"/>
      <c r="L182" s="36"/>
      <c r="M182" s="39">
        <v>12440</v>
      </c>
      <c r="N182" s="39">
        <v>11760</v>
      </c>
      <c r="O182" s="30">
        <v>5.7</v>
      </c>
      <c r="P182" s="40">
        <f t="shared" si="25"/>
        <v>12.6525637433455</v>
      </c>
      <c r="Q182" s="30">
        <v>8.05</v>
      </c>
      <c r="R182" s="37">
        <f t="shared" si="22"/>
        <v>3.92</v>
      </c>
      <c r="S182" s="30">
        <v>1</v>
      </c>
      <c r="T182" s="49">
        <f t="shared" si="26"/>
        <v>10.578231292517</v>
      </c>
      <c r="U182" s="37">
        <f t="shared" si="27"/>
        <v>3.87173025587382</v>
      </c>
      <c r="V182" s="50">
        <f t="shared" si="28"/>
        <v>96.2946883135087</v>
      </c>
      <c r="W182" s="50">
        <f>(Q182-$Q$8)/($Q$3-$Q$8)*100</f>
        <v>58.4135040477494</v>
      </c>
      <c r="X182" s="50">
        <f>(R182-$R$8)/($R$3-$R$8)*100</f>
        <v>63.0078233339297</v>
      </c>
      <c r="Y182" s="50">
        <f t="shared" si="29"/>
        <v>29.4550780223195</v>
      </c>
      <c r="Z182" s="50">
        <f t="shared" si="30"/>
        <v>76.699537832569</v>
      </c>
      <c r="AA182" s="50">
        <f>(U182-$U$8)/($U$3-$U$8)*100</f>
        <v>61.1176018488869</v>
      </c>
      <c r="AB182" s="50">
        <f t="shared" si="31"/>
        <v>66.1027745180334</v>
      </c>
    </row>
    <row r="183" s="25" customFormat="1" spans="1:28">
      <c r="A183" s="28" t="s">
        <v>201</v>
      </c>
      <c r="B183" s="29">
        <v>2013</v>
      </c>
      <c r="C183" s="30">
        <v>18834</v>
      </c>
      <c r="D183" s="30">
        <v>294799</v>
      </c>
      <c r="E183" s="30">
        <v>9060</v>
      </c>
      <c r="F183" s="30">
        <v>126117</v>
      </c>
      <c r="G183" s="31">
        <f t="shared" si="23"/>
        <v>27894</v>
      </c>
      <c r="H183" s="31">
        <f t="shared" si="24"/>
        <v>420916</v>
      </c>
      <c r="I183" s="36">
        <v>312.04</v>
      </c>
      <c r="J183" s="30">
        <v>3.53</v>
      </c>
      <c r="K183" s="31"/>
      <c r="L183" s="36"/>
      <c r="M183" s="39">
        <v>814</v>
      </c>
      <c r="N183" s="36">
        <v>870537</v>
      </c>
      <c r="O183" s="30">
        <v>1</v>
      </c>
      <c r="P183" s="40">
        <f t="shared" si="25"/>
        <v>15.089840108984</v>
      </c>
      <c r="Q183" s="30">
        <v>3.67</v>
      </c>
      <c r="R183" s="37">
        <f t="shared" si="22"/>
        <v>3.53</v>
      </c>
      <c r="S183" s="30">
        <v>0.32</v>
      </c>
      <c r="T183" s="49">
        <f t="shared" si="26"/>
        <v>0.00935055029252059</v>
      </c>
      <c r="U183" s="37">
        <f t="shared" si="27"/>
        <v>3.20471734393027</v>
      </c>
      <c r="V183" s="50">
        <f t="shared" si="28"/>
        <v>71.5456783438193</v>
      </c>
      <c r="W183" s="50">
        <f>(Q183-$Q$8)/($Q$3-$Q$8)*100</f>
        <v>14.5846413693445</v>
      </c>
      <c r="X183" s="50">
        <f>(R183-$R$8)/($R$3-$R$8)*100</f>
        <v>47.7355986202523</v>
      </c>
      <c r="Y183" s="50">
        <f t="shared" si="29"/>
        <v>5.31286876317643</v>
      </c>
      <c r="Z183" s="50">
        <f t="shared" si="30"/>
        <v>0.0163357876302077</v>
      </c>
      <c r="AA183" s="50">
        <f>(U183-$U$8)/($U$3-$U$8)*100</f>
        <v>34.9976760075373</v>
      </c>
      <c r="AB183" s="50">
        <f t="shared" si="31"/>
        <v>23.7445902708959</v>
      </c>
    </row>
    <row r="184" s="25" customFormat="1" spans="1:28">
      <c r="A184" s="28" t="s">
        <v>206</v>
      </c>
      <c r="B184" s="29">
        <v>2013</v>
      </c>
      <c r="C184" s="30">
        <v>140561</v>
      </c>
      <c r="D184" s="30">
        <v>1894401</v>
      </c>
      <c r="E184" s="30">
        <v>86109</v>
      </c>
      <c r="F184" s="30">
        <v>918473</v>
      </c>
      <c r="G184" s="31">
        <f t="shared" si="23"/>
        <v>226670</v>
      </c>
      <c r="H184" s="31">
        <f t="shared" si="24"/>
        <v>2812874</v>
      </c>
      <c r="I184" s="36">
        <v>2264.3</v>
      </c>
      <c r="J184" s="30">
        <v>6.06</v>
      </c>
      <c r="K184" s="31"/>
      <c r="L184" s="36"/>
      <c r="M184" s="39">
        <v>11086</v>
      </c>
      <c r="N184" s="36">
        <v>228504</v>
      </c>
      <c r="O184" s="30">
        <v>6</v>
      </c>
      <c r="P184" s="40">
        <f t="shared" si="25"/>
        <v>12.4095557418273</v>
      </c>
      <c r="Q184" s="30">
        <v>6.43</v>
      </c>
      <c r="R184" s="37">
        <f t="shared" si="22"/>
        <v>6.06</v>
      </c>
      <c r="S184" s="30">
        <v>0.55</v>
      </c>
      <c r="T184" s="49">
        <f t="shared" si="26"/>
        <v>0.485155620908168</v>
      </c>
      <c r="U184" s="37">
        <f t="shared" si="27"/>
        <v>2.64982555315108</v>
      </c>
      <c r="V184" s="50">
        <f t="shared" si="28"/>
        <v>98.7622818687891</v>
      </c>
      <c r="W184" s="50">
        <f>(Q184-$Q$8)/($Q$3-$Q$8)*100</f>
        <v>42.2028288105311</v>
      </c>
      <c r="X184" s="50">
        <f>(R184-$R$8)/($R$3-$R$8)*100</f>
        <v>146.809261506416</v>
      </c>
      <c r="Y184" s="50">
        <f t="shared" si="29"/>
        <v>13.4786160125925</v>
      </c>
      <c r="Z184" s="50">
        <f t="shared" si="30"/>
        <v>3.46857044273964</v>
      </c>
      <c r="AA184" s="50">
        <f>(U184-$U$8)/($U$3-$U$8)*100</f>
        <v>13.2683628779103</v>
      </c>
      <c r="AB184" s="50">
        <f t="shared" si="31"/>
        <v>40.878310718937</v>
      </c>
    </row>
    <row r="185" s="25" customFormat="1" spans="1:28">
      <c r="A185" s="28" t="s">
        <v>200</v>
      </c>
      <c r="B185" s="29">
        <v>2013</v>
      </c>
      <c r="C185" s="30">
        <v>230220</v>
      </c>
      <c r="D185" s="30">
        <v>3920782</v>
      </c>
      <c r="E185" s="30">
        <v>121875</v>
      </c>
      <c r="F185" s="30">
        <v>1874418</v>
      </c>
      <c r="G185" s="31">
        <f t="shared" si="23"/>
        <v>352095</v>
      </c>
      <c r="H185" s="31">
        <f t="shared" si="24"/>
        <v>5795200</v>
      </c>
      <c r="I185" s="36">
        <v>4686.6</v>
      </c>
      <c r="J185" s="30">
        <v>4.48</v>
      </c>
      <c r="K185" s="31"/>
      <c r="L185" s="36"/>
      <c r="M185" s="39">
        <v>9906</v>
      </c>
      <c r="N185" s="36">
        <v>195107</v>
      </c>
      <c r="O185" s="30">
        <v>7.4</v>
      </c>
      <c r="P185" s="40">
        <f t="shared" si="25"/>
        <v>16.4591942515514</v>
      </c>
      <c r="Q185" s="30">
        <v>4.2</v>
      </c>
      <c r="R185" s="37">
        <f t="shared" si="22"/>
        <v>4.48</v>
      </c>
      <c r="S185" s="30">
        <v>0.38</v>
      </c>
      <c r="T185" s="49">
        <f t="shared" si="26"/>
        <v>0.507721404152593</v>
      </c>
      <c r="U185" s="37">
        <f t="shared" si="27"/>
        <v>1.57896982887381</v>
      </c>
      <c r="V185" s="50">
        <f t="shared" si="28"/>
        <v>57.6407474938632</v>
      </c>
      <c r="W185" s="50">
        <f>(Q185-$Q$8)/($Q$3-$Q$8)*100</f>
        <v>19.8881338852245</v>
      </c>
      <c r="X185" s="50">
        <f>(R185-$R$8)/($R$3-$R$8)*100</f>
        <v>84.9371716407486</v>
      </c>
      <c r="Y185" s="50">
        <f t="shared" si="29"/>
        <v>7.44306369780671</v>
      </c>
      <c r="Z185" s="50">
        <f t="shared" si="30"/>
        <v>3.63229795164427</v>
      </c>
      <c r="AA185" s="50">
        <f>(U185-$U$8)/($U$3-$U$8)*100</f>
        <v>-28.6658659864239</v>
      </c>
      <c r="AB185" s="50">
        <f t="shared" si="31"/>
        <v>18.0293184131387</v>
      </c>
    </row>
    <row r="186" s="25" customFormat="1" spans="1:28">
      <c r="A186" s="28" t="s">
        <v>186</v>
      </c>
      <c r="B186" s="29">
        <v>2013</v>
      </c>
      <c r="C186" s="30">
        <v>183479</v>
      </c>
      <c r="D186" s="30">
        <v>3495846</v>
      </c>
      <c r="E186" s="30">
        <v>117879</v>
      </c>
      <c r="F186" s="30">
        <v>1482649</v>
      </c>
      <c r="G186" s="31">
        <f t="shared" si="23"/>
        <v>301358</v>
      </c>
      <c r="H186" s="31">
        <f t="shared" si="24"/>
        <v>4978495</v>
      </c>
      <c r="I186" s="36">
        <v>5498</v>
      </c>
      <c r="J186" s="30">
        <v>4.18</v>
      </c>
      <c r="K186" s="31"/>
      <c r="L186" s="36"/>
      <c r="M186" s="39">
        <v>35633</v>
      </c>
      <c r="N186" s="36">
        <v>105672</v>
      </c>
      <c r="O186" s="30">
        <v>30.8</v>
      </c>
      <c r="P186" s="40">
        <f t="shared" si="25"/>
        <v>16.5202018861288</v>
      </c>
      <c r="Q186" s="30">
        <v>7.3</v>
      </c>
      <c r="R186" s="37">
        <f t="shared" si="22"/>
        <v>4.18</v>
      </c>
      <c r="S186" s="30">
        <v>0.94</v>
      </c>
      <c r="T186" s="49">
        <f t="shared" si="26"/>
        <v>3.37203800439095</v>
      </c>
      <c r="U186" s="37">
        <f t="shared" si="27"/>
        <v>5.6020371044016</v>
      </c>
      <c r="V186" s="50">
        <f t="shared" si="28"/>
        <v>57.0212533003982</v>
      </c>
      <c r="W186" s="50">
        <f>(Q186-$Q$8)/($Q$3-$Q$8)*100</f>
        <v>50.9085618082965</v>
      </c>
      <c r="X186" s="50">
        <f>(R186-$R$8)/($R$3-$R$8)*100</f>
        <v>73.1893064763813</v>
      </c>
      <c r="Y186" s="50">
        <f t="shared" si="29"/>
        <v>27.3248830876892</v>
      </c>
      <c r="Z186" s="50">
        <f t="shared" si="30"/>
        <v>24.4145334535769</v>
      </c>
      <c r="AA186" s="50">
        <f>(U186-$U$8)/($U$3-$U$8)*100</f>
        <v>128.875640347172</v>
      </c>
      <c r="AB186" s="50">
        <f t="shared" si="31"/>
        <v>54.2628414652446</v>
      </c>
    </row>
    <row r="187" s="25" customFormat="1" spans="1:28">
      <c r="A187" s="28" t="s">
        <v>197</v>
      </c>
      <c r="B187" s="29">
        <v>2013</v>
      </c>
      <c r="C187" s="30">
        <v>115204</v>
      </c>
      <c r="D187" s="30">
        <v>1989128</v>
      </c>
      <c r="E187" s="30">
        <v>76182</v>
      </c>
      <c r="F187" s="30">
        <v>1017592</v>
      </c>
      <c r="G187" s="31">
        <f t="shared" si="23"/>
        <v>191386</v>
      </c>
      <c r="H187" s="31">
        <f t="shared" si="24"/>
        <v>3006720</v>
      </c>
      <c r="I187" s="36">
        <v>2970</v>
      </c>
      <c r="J187" s="30">
        <v>4.96</v>
      </c>
      <c r="K187" s="31"/>
      <c r="L187" s="36"/>
      <c r="M187" s="39">
        <v>12723</v>
      </c>
      <c r="N187" s="39">
        <v>82402</v>
      </c>
      <c r="O187" s="30">
        <v>14.8</v>
      </c>
      <c r="P187" s="40">
        <f t="shared" si="25"/>
        <v>15.7102400384563</v>
      </c>
      <c r="Q187" s="30">
        <v>4.23</v>
      </c>
      <c r="R187" s="37">
        <f t="shared" si="22"/>
        <v>4.96</v>
      </c>
      <c r="S187" s="30">
        <v>0.38</v>
      </c>
      <c r="T187" s="49">
        <f t="shared" si="26"/>
        <v>1.54401592194364</v>
      </c>
      <c r="U187" s="37">
        <f t="shared" si="27"/>
        <v>4.98316498316498</v>
      </c>
      <c r="V187" s="50">
        <f t="shared" si="28"/>
        <v>65.2459069037915</v>
      </c>
      <c r="W187" s="50">
        <f>(Q187-$Q$8)/($Q$3-$Q$8)*100</f>
        <v>20.1883315748026</v>
      </c>
      <c r="X187" s="50">
        <f>(R187-$R$8)/($R$3-$R$8)*100</f>
        <v>103.733755903736</v>
      </c>
      <c r="Y187" s="50">
        <f t="shared" si="29"/>
        <v>7.44306369780671</v>
      </c>
      <c r="Z187" s="50">
        <f t="shared" si="30"/>
        <v>11.1512002672274</v>
      </c>
      <c r="AA187" s="50">
        <f>(U187-$U$8)/($U$3-$U$8)*100</f>
        <v>104.640886232926</v>
      </c>
      <c r="AB187" s="50">
        <f t="shared" si="31"/>
        <v>43.3464639319409</v>
      </c>
    </row>
    <row r="188" s="25" customFormat="1" spans="1:28">
      <c r="A188" s="28" t="s">
        <v>187</v>
      </c>
      <c r="B188" s="29">
        <v>2014</v>
      </c>
      <c r="C188" s="30">
        <v>237902</v>
      </c>
      <c r="D188" s="30">
        <v>4151398</v>
      </c>
      <c r="E188" s="30">
        <v>155211</v>
      </c>
      <c r="F188" s="30">
        <v>1924134</v>
      </c>
      <c r="G188" s="31">
        <f t="shared" si="23"/>
        <v>393113</v>
      </c>
      <c r="H188" s="31">
        <f t="shared" si="24"/>
        <v>6075532</v>
      </c>
      <c r="I188" s="36">
        <v>6082.9</v>
      </c>
      <c r="J188" s="30">
        <v>4.14</v>
      </c>
      <c r="K188" s="31"/>
      <c r="L188" s="36"/>
      <c r="M188" s="39">
        <v>29124</v>
      </c>
      <c r="N188" s="36">
        <v>140208</v>
      </c>
      <c r="O188" s="30">
        <v>34.3</v>
      </c>
      <c r="P188" s="40">
        <f t="shared" si="25"/>
        <v>15.4549251741866</v>
      </c>
      <c r="Q188" s="30">
        <v>4.41</v>
      </c>
      <c r="R188" s="37">
        <f t="shared" si="22"/>
        <v>4.14</v>
      </c>
      <c r="S188" s="37">
        <v>0.400632041769717</v>
      </c>
      <c r="T188" s="49">
        <f t="shared" si="26"/>
        <v>2.07719958918179</v>
      </c>
      <c r="U188" s="37">
        <f t="shared" si="27"/>
        <v>5.63875782932483</v>
      </c>
      <c r="V188" s="50">
        <f t="shared" si="28"/>
        <v>67.8384689169904</v>
      </c>
      <c r="W188" s="50">
        <f>(Q188-$Q$8)/($Q$3-$Q$8)*100</f>
        <v>21.9895177122713</v>
      </c>
      <c r="X188" s="50">
        <f>(R188-$R$8)/($R$3-$R$8)*100</f>
        <v>71.6229244544657</v>
      </c>
      <c r="Y188" s="50">
        <f t="shared" si="29"/>
        <v>8.17556821228889</v>
      </c>
      <c r="Z188" s="50">
        <f t="shared" si="30"/>
        <v>15.019749064314</v>
      </c>
      <c r="AA188" s="50">
        <f>(U188-$U$8)/($U$3-$U$8)*100</f>
        <v>130.313607430959</v>
      </c>
      <c r="AB188" s="50">
        <f t="shared" si="31"/>
        <v>45.9157915056171</v>
      </c>
    </row>
    <row r="189" s="25" customFormat="1" spans="1:28">
      <c r="A189" s="28" t="s">
        <v>176</v>
      </c>
      <c r="B189" s="29">
        <v>2014</v>
      </c>
      <c r="C189" s="30">
        <v>56870</v>
      </c>
      <c r="D189" s="30">
        <v>821152</v>
      </c>
      <c r="E189" s="30">
        <v>32500</v>
      </c>
      <c r="F189" s="30">
        <v>306789</v>
      </c>
      <c r="G189" s="31">
        <f t="shared" si="23"/>
        <v>89370</v>
      </c>
      <c r="H189" s="31">
        <f t="shared" si="24"/>
        <v>1127941</v>
      </c>
      <c r="I189" s="36">
        <v>2151.6</v>
      </c>
      <c r="J189" s="30">
        <v>5.1</v>
      </c>
      <c r="K189" s="31"/>
      <c r="L189" s="30">
        <v>5601</v>
      </c>
      <c r="M189" s="30">
        <v>13834</v>
      </c>
      <c r="N189" s="30">
        <v>16406</v>
      </c>
      <c r="O189" s="30">
        <v>14.4</v>
      </c>
      <c r="P189" s="40">
        <f t="shared" si="25"/>
        <v>12.6210249524449</v>
      </c>
      <c r="Q189" s="30">
        <v>9.91</v>
      </c>
      <c r="R189" s="37">
        <f t="shared" si="22"/>
        <v>5.1</v>
      </c>
      <c r="S189" s="40">
        <f>L189/I189</f>
        <v>2.6031790295594</v>
      </c>
      <c r="T189" s="49">
        <f t="shared" si="26"/>
        <v>8.4322808728514</v>
      </c>
      <c r="U189" s="37">
        <f t="shared" si="27"/>
        <v>6.69269380925823</v>
      </c>
      <c r="V189" s="50">
        <f t="shared" si="28"/>
        <v>96.6149449169186</v>
      </c>
      <c r="W189" s="50">
        <f>(Q189-$Q$8)/($Q$3-$Q$8)*100</f>
        <v>77.0257608015925</v>
      </c>
      <c r="X189" s="50">
        <f>(R189-$R$8)/($R$3-$R$8)*100</f>
        <v>109.216092980441</v>
      </c>
      <c r="Y189" s="50">
        <f t="shared" si="29"/>
        <v>86.3731421568679</v>
      </c>
      <c r="Z189" s="50">
        <f t="shared" si="30"/>
        <v>61.129454904847</v>
      </c>
      <c r="AA189" s="50">
        <f>(U189-$U$8)/($U$3-$U$8)*100</f>
        <v>171.585266711401</v>
      </c>
      <c r="AB189" s="50">
        <f t="shared" si="31"/>
        <v>94.0003129575153</v>
      </c>
    </row>
    <row r="190" s="25" customFormat="1" spans="1:28">
      <c r="A190" s="28" t="s">
        <v>188</v>
      </c>
      <c r="B190" s="29">
        <v>2014</v>
      </c>
      <c r="C190" s="30">
        <v>158698</v>
      </c>
      <c r="D190" s="30">
        <v>2746253</v>
      </c>
      <c r="E190" s="30">
        <v>97933</v>
      </c>
      <c r="F190" s="30">
        <v>1125729</v>
      </c>
      <c r="G190" s="31">
        <f t="shared" si="23"/>
        <v>256631</v>
      </c>
      <c r="H190" s="31">
        <f t="shared" si="24"/>
        <v>3871982</v>
      </c>
      <c r="I190" s="36">
        <v>3806</v>
      </c>
      <c r="J190" s="30">
        <v>4.33</v>
      </c>
      <c r="K190" s="31"/>
      <c r="L190" s="36"/>
      <c r="M190" s="39">
        <v>15436</v>
      </c>
      <c r="N190" s="36">
        <v>123707</v>
      </c>
      <c r="O190" s="30">
        <v>12.5</v>
      </c>
      <c r="P190" s="40">
        <f t="shared" si="25"/>
        <v>15.0877407639763</v>
      </c>
      <c r="Q190" s="30">
        <v>5.43</v>
      </c>
      <c r="R190" s="37">
        <f t="shared" ref="R190:R253" si="32">J190</f>
        <v>4.33</v>
      </c>
      <c r="S190" s="37">
        <v>0.393616798778575</v>
      </c>
      <c r="T190" s="49">
        <f t="shared" si="26"/>
        <v>1.24778710986444</v>
      </c>
      <c r="U190" s="37">
        <f t="shared" si="27"/>
        <v>3.28428796636889</v>
      </c>
      <c r="V190" s="50">
        <f t="shared" si="28"/>
        <v>71.566995873197</v>
      </c>
      <c r="W190" s="50">
        <f>(Q190-$Q$8)/($Q$3-$Q$8)*100</f>
        <v>32.1962391579273</v>
      </c>
      <c r="X190" s="50">
        <f>(R190-$R$8)/($R$3-$R$8)*100</f>
        <v>79.063239058565</v>
      </c>
      <c r="Y190" s="50">
        <f t="shared" si="29"/>
        <v>7.9265042942067</v>
      </c>
      <c r="Z190" s="50">
        <f t="shared" si="30"/>
        <v>9.00189284270054</v>
      </c>
      <c r="AA190" s="50">
        <f>(U190-$U$8)/($U$3-$U$8)*100</f>
        <v>38.1136258190498</v>
      </c>
      <c r="AB190" s="50">
        <f t="shared" si="31"/>
        <v>33.0773965303238</v>
      </c>
    </row>
    <row r="191" s="25" customFormat="1" spans="1:28">
      <c r="A191" s="28" t="s">
        <v>203</v>
      </c>
      <c r="B191" s="29">
        <v>2014</v>
      </c>
      <c r="C191" s="30">
        <v>140476</v>
      </c>
      <c r="D191" s="30">
        <v>1802371</v>
      </c>
      <c r="E191" s="30">
        <v>84838</v>
      </c>
      <c r="F191" s="30">
        <v>970919</v>
      </c>
      <c r="G191" s="31">
        <f t="shared" si="23"/>
        <v>225314</v>
      </c>
      <c r="H191" s="31">
        <f t="shared" si="24"/>
        <v>2773290</v>
      </c>
      <c r="I191" s="36">
        <v>2590.78</v>
      </c>
      <c r="J191" s="30">
        <v>4.72</v>
      </c>
      <c r="K191" s="58"/>
      <c r="L191" s="36"/>
      <c r="M191" s="39">
        <v>8758</v>
      </c>
      <c r="N191" s="36">
        <v>384073</v>
      </c>
      <c r="O191" s="30">
        <v>9.2</v>
      </c>
      <c r="P191" s="40">
        <f t="shared" si="25"/>
        <v>12.3085560595436</v>
      </c>
      <c r="Q191" s="30">
        <v>4.88</v>
      </c>
      <c r="R191" s="37">
        <f t="shared" si="32"/>
        <v>4.72</v>
      </c>
      <c r="S191" s="37">
        <v>0.486416586859718</v>
      </c>
      <c r="T191" s="49">
        <f t="shared" si="26"/>
        <v>0.228029567295801</v>
      </c>
      <c r="U191" s="37">
        <f t="shared" si="27"/>
        <v>3.55105412269664</v>
      </c>
      <c r="V191" s="50">
        <f t="shared" si="28"/>
        <v>99.7878701767122</v>
      </c>
      <c r="W191" s="50">
        <f>(Q191-$Q$8)/($Q$3-$Q$8)*100</f>
        <v>26.6926148489951</v>
      </c>
      <c r="X191" s="50">
        <f>(R191-$R$8)/($R$3-$R$8)*100</f>
        <v>94.3354637722424</v>
      </c>
      <c r="Y191" s="50">
        <f t="shared" si="29"/>
        <v>11.2211982692936</v>
      </c>
      <c r="Z191" s="50">
        <f t="shared" si="30"/>
        <v>1.60297562706525</v>
      </c>
      <c r="AA191" s="50">
        <f>(U191-$U$8)/($U$3-$U$8)*100</f>
        <v>48.5600686022328</v>
      </c>
      <c r="AB191" s="50">
        <f t="shared" si="31"/>
        <v>37.8537018499289</v>
      </c>
    </row>
    <row r="192" s="25" customFormat="1" spans="1:28">
      <c r="A192" s="51" t="s">
        <v>194</v>
      </c>
      <c r="B192" s="52">
        <v>2014</v>
      </c>
      <c r="C192" s="30">
        <v>454377</v>
      </c>
      <c r="D192" s="30">
        <v>8319147</v>
      </c>
      <c r="E192" s="30">
        <v>278511</v>
      </c>
      <c r="F192" s="30">
        <v>3767505</v>
      </c>
      <c r="G192" s="31">
        <f t="shared" si="23"/>
        <v>732888</v>
      </c>
      <c r="H192" s="31">
        <f t="shared" si="24"/>
        <v>12086652</v>
      </c>
      <c r="I192" s="36">
        <v>10724</v>
      </c>
      <c r="J192" s="30">
        <v>3.78</v>
      </c>
      <c r="K192" s="58"/>
      <c r="L192" s="36"/>
      <c r="M192" s="39">
        <v>67446</v>
      </c>
      <c r="N192" s="36">
        <v>179839</v>
      </c>
      <c r="O192" s="30">
        <v>22.2</v>
      </c>
      <c r="P192" s="40">
        <f t="shared" si="25"/>
        <v>16.491813210204</v>
      </c>
      <c r="Q192" s="30">
        <v>5.44</v>
      </c>
      <c r="R192" s="37">
        <f t="shared" si="32"/>
        <v>3.78</v>
      </c>
      <c r="S192" s="37">
        <v>0.847350612766922</v>
      </c>
      <c r="T192" s="49">
        <f t="shared" si="26"/>
        <v>3.75035448373267</v>
      </c>
      <c r="U192" s="37">
        <f t="shared" si="27"/>
        <v>2.07012308839985</v>
      </c>
      <c r="V192" s="50">
        <f t="shared" si="28"/>
        <v>57.3095224656821</v>
      </c>
      <c r="W192" s="50">
        <f>(Q192-$Q$8)/($Q$3-$Q$8)*100</f>
        <v>32.2963050544533</v>
      </c>
      <c r="X192" s="50">
        <f>(R192-$R$8)/($R$3-$R$8)*100</f>
        <v>57.525486257225</v>
      </c>
      <c r="Y192" s="50">
        <f t="shared" si="29"/>
        <v>24.0355288313475</v>
      </c>
      <c r="Z192" s="50">
        <f t="shared" si="30"/>
        <v>27.1594332901688</v>
      </c>
      <c r="AA192" s="50">
        <f>(U192-$U$8)/($U$3-$U$8)*100</f>
        <v>-9.43252509325258</v>
      </c>
      <c r="AB192" s="50">
        <f t="shared" si="31"/>
        <v>29.5317033015077</v>
      </c>
    </row>
    <row r="193" s="25" customFormat="1" spans="1:28">
      <c r="A193" s="28" t="s">
        <v>195</v>
      </c>
      <c r="B193" s="29">
        <v>2014</v>
      </c>
      <c r="C193" s="30">
        <v>217311</v>
      </c>
      <c r="D193" s="30">
        <v>4318063</v>
      </c>
      <c r="E193" s="30">
        <v>117805</v>
      </c>
      <c r="F193" s="30">
        <v>1950844</v>
      </c>
      <c r="G193" s="31">
        <f t="shared" si="23"/>
        <v>335116</v>
      </c>
      <c r="H193" s="31">
        <f t="shared" si="24"/>
        <v>6268907</v>
      </c>
      <c r="I193" s="36">
        <v>4754</v>
      </c>
      <c r="J193" s="30">
        <v>4.24</v>
      </c>
      <c r="K193" s="58"/>
      <c r="L193" s="36"/>
      <c r="M193" s="39">
        <v>15614</v>
      </c>
      <c r="N193" s="36">
        <v>239096</v>
      </c>
      <c r="O193" s="30">
        <v>15.5</v>
      </c>
      <c r="P193" s="40">
        <f t="shared" si="25"/>
        <v>18.706677687726</v>
      </c>
      <c r="Q193" s="30">
        <v>5.44</v>
      </c>
      <c r="R193" s="37">
        <f t="shared" si="32"/>
        <v>4.24</v>
      </c>
      <c r="S193" s="37">
        <v>0.269553523399677</v>
      </c>
      <c r="T193" s="49">
        <f t="shared" si="26"/>
        <v>0.653043129119684</v>
      </c>
      <c r="U193" s="37">
        <f t="shared" si="27"/>
        <v>3.26041228439209</v>
      </c>
      <c r="V193" s="50">
        <f t="shared" si="28"/>
        <v>34.8189654617608</v>
      </c>
      <c r="W193" s="50">
        <f>(Q193-$Q$8)/($Q$3-$Q$8)*100</f>
        <v>32.2963050544533</v>
      </c>
      <c r="X193" s="50">
        <f>(R193-$R$8)/($R$3-$R$8)*100</f>
        <v>75.5388795092548</v>
      </c>
      <c r="Y193" s="50">
        <f t="shared" si="29"/>
        <v>3.52185494777723</v>
      </c>
      <c r="Z193" s="50">
        <f t="shared" si="30"/>
        <v>4.68668918463921</v>
      </c>
      <c r="AA193" s="50">
        <f>(U193-$U$8)/($U$3-$U$8)*100</f>
        <v>37.1786648438139</v>
      </c>
      <c r="AB193" s="50">
        <f t="shared" si="31"/>
        <v>25.132263252488</v>
      </c>
    </row>
    <row r="194" s="25" customFormat="1" spans="1:28">
      <c r="A194" s="28" t="s">
        <v>199</v>
      </c>
      <c r="B194" s="29">
        <v>2014</v>
      </c>
      <c r="C194" s="30">
        <v>192850</v>
      </c>
      <c r="D194" s="30">
        <v>3463056</v>
      </c>
      <c r="E194" s="30">
        <v>119623</v>
      </c>
      <c r="F194" s="30">
        <v>2068326</v>
      </c>
      <c r="G194" s="31">
        <f t="shared" ref="G194:G257" si="33">C194+E194</f>
        <v>312473</v>
      </c>
      <c r="H194" s="31">
        <f t="shared" ref="H194:H257" si="34">D194+F194</f>
        <v>5531382</v>
      </c>
      <c r="I194" s="36">
        <v>3508.04</v>
      </c>
      <c r="J194" s="30">
        <v>5.19</v>
      </c>
      <c r="K194" s="31"/>
      <c r="L194" s="36"/>
      <c r="M194" s="39">
        <v>6531</v>
      </c>
      <c r="N194" s="36">
        <v>72087</v>
      </c>
      <c r="O194" s="30">
        <v>11.8</v>
      </c>
      <c r="P194" s="40">
        <f t="shared" ref="P194:P257" si="35">H194/G194</f>
        <v>17.7019518486397</v>
      </c>
      <c r="Q194" s="30">
        <v>4.85</v>
      </c>
      <c r="R194" s="37">
        <f t="shared" si="32"/>
        <v>5.19</v>
      </c>
      <c r="S194" s="37">
        <v>0.170355420244245</v>
      </c>
      <c r="T194" s="49">
        <f t="shared" ref="T194:T257" si="36">M194/N194*10</f>
        <v>0.905988597111823</v>
      </c>
      <c r="U194" s="37">
        <f t="shared" ref="U194:U257" si="37">O194/I194*1000</f>
        <v>3.36370166816798</v>
      </c>
      <c r="V194" s="50">
        <f t="shared" ref="V194:V257" si="38">($P$8-P194)/($P$8-$P$15)*100</f>
        <v>45.0213250131518</v>
      </c>
      <c r="W194" s="50">
        <f>(Q194-$Q$8)/($Q$3-$Q$8)*100</f>
        <v>26.392417159417</v>
      </c>
      <c r="X194" s="50">
        <f>(R194-$R$8)/($R$3-$R$8)*100</f>
        <v>112.740452529751</v>
      </c>
      <c r="Y194" s="50">
        <f t="shared" ref="Y194:Y257" si="39">(S194-$S$28)/($S$25-$S$28)*100</f>
        <v>0</v>
      </c>
      <c r="Z194" s="50">
        <f t="shared" ref="Z194:Z257" si="40">(T194-$T$28)/($T$25-$T$28)*100</f>
        <v>6.52195148927472</v>
      </c>
      <c r="AA194" s="50">
        <f>(U194-$U$8)/($U$3-$U$8)*100</f>
        <v>41.2234306888463</v>
      </c>
      <c r="AB194" s="50">
        <f t="shared" ref="AB194:AB257" si="41">V194*15%+W194*15%+X194*10%+Y194*15%+Z194*30%+AA194*15%</f>
        <v>30.1262066289698</v>
      </c>
    </row>
    <row r="195" s="25" customFormat="1" spans="1:28">
      <c r="A195" s="28" t="s">
        <v>196</v>
      </c>
      <c r="B195" s="29">
        <v>2014</v>
      </c>
      <c r="C195" s="30">
        <v>50222</v>
      </c>
      <c r="D195" s="30">
        <v>752643</v>
      </c>
      <c r="E195" s="30">
        <v>25300</v>
      </c>
      <c r="F195" s="30">
        <v>337350</v>
      </c>
      <c r="G195" s="31">
        <f t="shared" si="33"/>
        <v>75522</v>
      </c>
      <c r="H195" s="31">
        <f t="shared" si="34"/>
        <v>1089993</v>
      </c>
      <c r="I195" s="36">
        <v>903.48</v>
      </c>
      <c r="J195" s="30">
        <v>3.82</v>
      </c>
      <c r="K195" s="31"/>
      <c r="L195" s="36"/>
      <c r="M195" s="39">
        <v>4747</v>
      </c>
      <c r="N195" s="36">
        <v>7611</v>
      </c>
      <c r="O195" s="30">
        <v>1.8</v>
      </c>
      <c r="P195" s="40">
        <f t="shared" si="35"/>
        <v>14.4327877969333</v>
      </c>
      <c r="Q195" s="30">
        <v>5.6</v>
      </c>
      <c r="R195" s="37">
        <f t="shared" si="32"/>
        <v>3.82</v>
      </c>
      <c r="S195" s="37">
        <v>0.328390278266995</v>
      </c>
      <c r="T195" s="49">
        <f t="shared" si="36"/>
        <v>6.23702535803442</v>
      </c>
      <c r="U195" s="37">
        <f t="shared" si="37"/>
        <v>1.99229645371231</v>
      </c>
      <c r="V195" s="50">
        <f t="shared" si="38"/>
        <v>78.2176316974921</v>
      </c>
      <c r="W195" s="50">
        <f>(Q195-$Q$8)/($Q$3-$Q$8)*100</f>
        <v>33.8973593988699</v>
      </c>
      <c r="X195" s="50">
        <f>(R195-$R$8)/($R$3-$R$8)*100</f>
        <v>59.0918682791406</v>
      </c>
      <c r="Y195" s="50">
        <f t="shared" si="39"/>
        <v>5.61075090091797</v>
      </c>
      <c r="Z195" s="50">
        <f t="shared" si="40"/>
        <v>45.2016356504929</v>
      </c>
      <c r="AA195" s="50">
        <f>(U195-$U$8)/($U$3-$U$8)*100</f>
        <v>-12.4801811282715</v>
      </c>
      <c r="AB195" s="50">
        <f t="shared" si="41"/>
        <v>35.2565116534132</v>
      </c>
    </row>
    <row r="196" s="25" customFormat="1" spans="1:28">
      <c r="A196" s="28" t="s">
        <v>178</v>
      </c>
      <c r="B196" s="29">
        <v>2014</v>
      </c>
      <c r="C196" s="30">
        <v>333537</v>
      </c>
      <c r="D196" s="30">
        <v>5642864</v>
      </c>
      <c r="E196" s="30">
        <v>170121</v>
      </c>
      <c r="F196" s="30">
        <v>2288195</v>
      </c>
      <c r="G196" s="31">
        <f t="shared" si="33"/>
        <v>503658</v>
      </c>
      <c r="H196" s="31">
        <f t="shared" si="34"/>
        <v>7931059</v>
      </c>
      <c r="I196" s="36">
        <v>7383.75</v>
      </c>
      <c r="J196" s="30">
        <v>4.37</v>
      </c>
      <c r="K196" s="31"/>
      <c r="L196" s="36"/>
      <c r="M196" s="39">
        <v>30113</v>
      </c>
      <c r="N196" s="36">
        <v>190379</v>
      </c>
      <c r="O196" s="30">
        <v>45.3</v>
      </c>
      <c r="P196" s="40">
        <f t="shared" si="35"/>
        <v>15.7469135802469</v>
      </c>
      <c r="Q196" s="30">
        <v>4.76</v>
      </c>
      <c r="R196" s="37">
        <f t="shared" si="32"/>
        <v>4.37</v>
      </c>
      <c r="S196" s="30">
        <v>0.29</v>
      </c>
      <c r="T196" s="49">
        <f t="shared" si="36"/>
        <v>1.58173958262203</v>
      </c>
      <c r="U196" s="37">
        <f t="shared" si="37"/>
        <v>6.13509395632301</v>
      </c>
      <c r="V196" s="50">
        <f t="shared" si="38"/>
        <v>64.8735101316423</v>
      </c>
      <c r="W196" s="50">
        <f>(Q196-$Q$8)/($Q$3-$Q$8)*100</f>
        <v>25.4918240906827</v>
      </c>
      <c r="X196" s="50">
        <f>(R196-$R$8)/($R$3-$R$8)*100</f>
        <v>80.6296210804806</v>
      </c>
      <c r="Y196" s="50">
        <f t="shared" si="39"/>
        <v>4.2477712958613</v>
      </c>
      <c r="Z196" s="50">
        <f t="shared" si="40"/>
        <v>11.4249067423245</v>
      </c>
      <c r="AA196" s="50">
        <f>(U196-$U$8)/($U$3-$U$8)*100</f>
        <v>149.749907084888</v>
      </c>
      <c r="AB196" s="50">
        <f t="shared" si="41"/>
        <v>48.1448860212065</v>
      </c>
    </row>
    <row r="197" s="25" customFormat="1" spans="1:28">
      <c r="A197" s="51" t="s">
        <v>191</v>
      </c>
      <c r="B197" s="52">
        <v>2014</v>
      </c>
      <c r="C197" s="30">
        <v>494031</v>
      </c>
      <c r="D197" s="30">
        <v>9286003</v>
      </c>
      <c r="E197" s="30">
        <v>283461</v>
      </c>
      <c r="F197" s="30">
        <v>3993606</v>
      </c>
      <c r="G197" s="31">
        <f t="shared" si="33"/>
        <v>777492</v>
      </c>
      <c r="H197" s="31">
        <f t="shared" si="34"/>
        <v>13279609</v>
      </c>
      <c r="I197" s="36">
        <v>9436</v>
      </c>
      <c r="J197" s="30">
        <v>4.87</v>
      </c>
      <c r="K197" s="31"/>
      <c r="L197" s="36"/>
      <c r="M197" s="39">
        <v>28017</v>
      </c>
      <c r="N197" s="36">
        <v>164132</v>
      </c>
      <c r="O197" s="30">
        <v>35.6</v>
      </c>
      <c r="P197" s="40">
        <f t="shared" si="35"/>
        <v>17.0800587015686</v>
      </c>
      <c r="Q197" s="30">
        <v>5.24</v>
      </c>
      <c r="R197" s="37">
        <f t="shared" si="32"/>
        <v>4.87</v>
      </c>
      <c r="S197" s="30">
        <v>0.25</v>
      </c>
      <c r="T197" s="49">
        <f t="shared" si="36"/>
        <v>1.7069797480077</v>
      </c>
      <c r="U197" s="37">
        <f t="shared" si="37"/>
        <v>3.77278507842306</v>
      </c>
      <c r="V197" s="50">
        <f t="shared" si="38"/>
        <v>51.3362591395949</v>
      </c>
      <c r="W197" s="50">
        <f>(Q197-$Q$8)/($Q$3-$Q$8)*100</f>
        <v>30.2949871239325</v>
      </c>
      <c r="X197" s="50">
        <f>(R197-$R$8)/($R$3-$R$8)*100</f>
        <v>100.209396354426</v>
      </c>
      <c r="Y197" s="50">
        <f t="shared" si="39"/>
        <v>2.82764133944112</v>
      </c>
      <c r="Z197" s="50">
        <f t="shared" si="40"/>
        <v>12.3335949128743</v>
      </c>
      <c r="AA197" s="50">
        <f>(U197-$U$8)/($U$3-$U$8)*100</f>
        <v>57.2429531710338</v>
      </c>
      <c r="AB197" s="50">
        <f t="shared" si="41"/>
        <v>34.9762942254052</v>
      </c>
    </row>
    <row r="198" s="25" customFormat="1" spans="1:28">
      <c r="A198" s="28" t="s">
        <v>183</v>
      </c>
      <c r="B198" s="29">
        <v>2014</v>
      </c>
      <c r="C198" s="30">
        <v>131577</v>
      </c>
      <c r="D198" s="30">
        <v>1486016</v>
      </c>
      <c r="E198" s="30">
        <v>95410</v>
      </c>
      <c r="F198" s="30">
        <v>916293</v>
      </c>
      <c r="G198" s="31">
        <f t="shared" si="33"/>
        <v>226987</v>
      </c>
      <c r="H198" s="31">
        <f t="shared" si="34"/>
        <v>2402309</v>
      </c>
      <c r="I198" s="36">
        <v>3833</v>
      </c>
      <c r="J198" s="30">
        <v>5.25</v>
      </c>
      <c r="K198" s="31"/>
      <c r="L198" s="36"/>
      <c r="M198" s="39">
        <v>18359</v>
      </c>
      <c r="N198" s="36">
        <v>391381</v>
      </c>
      <c r="O198" s="30">
        <v>14.1</v>
      </c>
      <c r="P198" s="40">
        <f t="shared" si="35"/>
        <v>10.5834651323644</v>
      </c>
      <c r="Q198" s="30">
        <v>5.54</v>
      </c>
      <c r="R198" s="37">
        <f t="shared" si="32"/>
        <v>5.25</v>
      </c>
      <c r="S198" s="30">
        <v>0.45</v>
      </c>
      <c r="T198" s="49">
        <f t="shared" si="36"/>
        <v>0.469082556383677</v>
      </c>
      <c r="U198" s="37">
        <f t="shared" si="37"/>
        <v>3.67858074615184</v>
      </c>
      <c r="V198" s="50">
        <f t="shared" si="38"/>
        <v>117.305084538323</v>
      </c>
      <c r="W198" s="50">
        <f>(Q198-$Q$8)/($Q$3-$Q$8)*100</f>
        <v>33.2969640197137</v>
      </c>
      <c r="X198" s="50">
        <f>(R198-$R$8)/($R$3-$R$8)*100</f>
        <v>115.090025562625</v>
      </c>
      <c r="Y198" s="50">
        <f t="shared" si="39"/>
        <v>9.92829112154202</v>
      </c>
      <c r="Z198" s="50">
        <f t="shared" si="40"/>
        <v>3.35195127705177</v>
      </c>
      <c r="AA198" s="50">
        <f>(U198-$U$8)/($U$3-$U$8)*100</f>
        <v>53.5539538596286</v>
      </c>
      <c r="AB198" s="50">
        <f t="shared" si="41"/>
        <v>44.6272319702591</v>
      </c>
    </row>
    <row r="199" s="25" customFormat="1" spans="1:28">
      <c r="A199" s="28" t="s">
        <v>192</v>
      </c>
      <c r="B199" s="29">
        <v>2014</v>
      </c>
      <c r="C199" s="30">
        <v>199172</v>
      </c>
      <c r="D199" s="30">
        <v>3211598</v>
      </c>
      <c r="E199" s="30">
        <v>133632</v>
      </c>
      <c r="F199" s="30">
        <v>1375940</v>
      </c>
      <c r="G199" s="31">
        <f t="shared" si="33"/>
        <v>332804</v>
      </c>
      <c r="H199" s="31">
        <f t="shared" si="34"/>
        <v>4587538</v>
      </c>
      <c r="I199" s="36">
        <v>5816</v>
      </c>
      <c r="J199" s="30">
        <v>5.46</v>
      </c>
      <c r="K199" s="31"/>
      <c r="L199" s="36"/>
      <c r="M199" s="39">
        <v>31145</v>
      </c>
      <c r="N199" s="36">
        <v>151767</v>
      </c>
      <c r="O199" s="30">
        <v>27.7</v>
      </c>
      <c r="P199" s="40">
        <f t="shared" si="35"/>
        <v>13.7845037920217</v>
      </c>
      <c r="Q199" s="30">
        <v>5.77</v>
      </c>
      <c r="R199" s="37">
        <f t="shared" si="32"/>
        <v>5.46</v>
      </c>
      <c r="S199" s="30">
        <v>0.49</v>
      </c>
      <c r="T199" s="49">
        <f t="shared" si="36"/>
        <v>2.05215890147397</v>
      </c>
      <c r="U199" s="37">
        <f t="shared" si="37"/>
        <v>4.7627235213205</v>
      </c>
      <c r="V199" s="50">
        <f t="shared" si="38"/>
        <v>84.8005484019522</v>
      </c>
      <c r="W199" s="50">
        <f>(Q199-$Q$8)/($Q$3-$Q$8)*100</f>
        <v>35.5984796398126</v>
      </c>
      <c r="X199" s="50">
        <f>(R199-$R$8)/($R$3-$R$8)*100</f>
        <v>123.313531177682</v>
      </c>
      <c r="Y199" s="50">
        <f t="shared" si="39"/>
        <v>11.3484210779622</v>
      </c>
      <c r="Z199" s="50">
        <f t="shared" si="40"/>
        <v>14.8380647250091</v>
      </c>
      <c r="AA199" s="50">
        <f>(U199-$U$8)/($U$3-$U$8)*100</f>
        <v>96.0084976649762</v>
      </c>
      <c r="AB199" s="50">
        <f t="shared" si="41"/>
        <v>50.9461645529764</v>
      </c>
    </row>
    <row r="200" s="25" customFormat="1" spans="1:28">
      <c r="A200" s="28" t="s">
        <v>193</v>
      </c>
      <c r="B200" s="29">
        <v>2014</v>
      </c>
      <c r="C200" s="30">
        <v>248118</v>
      </c>
      <c r="D200" s="30">
        <v>4738403</v>
      </c>
      <c r="E200" s="30">
        <v>170084</v>
      </c>
      <c r="F200" s="30">
        <v>2206344</v>
      </c>
      <c r="G200" s="31">
        <f t="shared" si="33"/>
        <v>418202</v>
      </c>
      <c r="H200" s="31">
        <f t="shared" si="34"/>
        <v>6944747</v>
      </c>
      <c r="I200" s="36">
        <v>6737.24</v>
      </c>
      <c r="J200" s="30">
        <v>5.28</v>
      </c>
      <c r="K200" s="31"/>
      <c r="L200" s="36"/>
      <c r="M200" s="39">
        <v>20062</v>
      </c>
      <c r="N200" s="36">
        <v>196371</v>
      </c>
      <c r="O200" s="30">
        <v>20.3</v>
      </c>
      <c r="P200" s="40">
        <f t="shared" si="35"/>
        <v>16.6062022658906</v>
      </c>
      <c r="Q200" s="30">
        <v>5.07</v>
      </c>
      <c r="R200" s="37">
        <f t="shared" si="32"/>
        <v>5.28</v>
      </c>
      <c r="S200" s="30">
        <v>0.36</v>
      </c>
      <c r="T200" s="49">
        <f t="shared" si="36"/>
        <v>1.02163761451538</v>
      </c>
      <c r="U200" s="37">
        <f t="shared" si="37"/>
        <v>3.01310328858702</v>
      </c>
      <c r="V200" s="50">
        <f t="shared" si="38"/>
        <v>56.1479734843994</v>
      </c>
      <c r="W200" s="50">
        <f>(Q200-$Q$8)/($Q$3-$Q$8)*100</f>
        <v>28.5938668829899</v>
      </c>
      <c r="X200" s="50">
        <f>(R200-$R$8)/($R$3-$R$8)*100</f>
        <v>116.264812079061</v>
      </c>
      <c r="Y200" s="50">
        <f t="shared" si="39"/>
        <v>6.73299871959662</v>
      </c>
      <c r="Z200" s="50">
        <f t="shared" si="40"/>
        <v>7.36105046145114</v>
      </c>
      <c r="AA200" s="50">
        <f>(U200-$U$8)/($U$3-$U$8)*100</f>
        <v>27.494155721637</v>
      </c>
      <c r="AB200" s="50">
        <f t="shared" si="41"/>
        <v>31.6801455676349</v>
      </c>
    </row>
    <row r="201" s="25" customFormat="1" spans="1:28">
      <c r="A201" s="28" t="s">
        <v>182</v>
      </c>
      <c r="B201" s="29">
        <v>2014</v>
      </c>
      <c r="C201" s="30">
        <v>112729</v>
      </c>
      <c r="D201" s="30">
        <v>1268804</v>
      </c>
      <c r="E201" s="30">
        <v>66974</v>
      </c>
      <c r="F201" s="30">
        <v>622883</v>
      </c>
      <c r="G201" s="31">
        <f t="shared" si="33"/>
        <v>179703</v>
      </c>
      <c r="H201" s="31">
        <f t="shared" si="34"/>
        <v>1891687</v>
      </c>
      <c r="I201" s="36">
        <v>2752.38</v>
      </c>
      <c r="J201" s="30">
        <v>5.12</v>
      </c>
      <c r="K201" s="31"/>
      <c r="L201" s="36"/>
      <c r="M201" s="39">
        <v>16887</v>
      </c>
      <c r="N201" s="36">
        <v>147792</v>
      </c>
      <c r="O201" s="30">
        <v>9.6</v>
      </c>
      <c r="P201" s="40">
        <f t="shared" si="35"/>
        <v>10.5267413454422</v>
      </c>
      <c r="Q201" s="30">
        <v>5.5</v>
      </c>
      <c r="R201" s="37">
        <f t="shared" si="32"/>
        <v>5.12</v>
      </c>
      <c r="S201" s="30">
        <v>0.6</v>
      </c>
      <c r="T201" s="49">
        <f t="shared" si="36"/>
        <v>1.14261935693407</v>
      </c>
      <c r="U201" s="37">
        <f t="shared" si="37"/>
        <v>3.48789048023892</v>
      </c>
      <c r="V201" s="50">
        <f t="shared" si="38"/>
        <v>117.881078950712</v>
      </c>
      <c r="W201" s="50">
        <f>(Q201-$Q$8)/($Q$3-$Q$8)*100</f>
        <v>32.8967004336095</v>
      </c>
      <c r="X201" s="50">
        <f>(R201-$R$8)/($R$3-$R$8)*100</f>
        <v>109.999283991399</v>
      </c>
      <c r="Y201" s="50">
        <f t="shared" si="39"/>
        <v>15.2537784581177</v>
      </c>
      <c r="Z201" s="50">
        <f t="shared" si="40"/>
        <v>8.23884136702704</v>
      </c>
      <c r="AA201" s="50">
        <f>(U201-$U$8)/($U$3-$U$8)*100</f>
        <v>46.0866087526209</v>
      </c>
      <c r="AB201" s="50">
        <f t="shared" si="41"/>
        <v>45.289305798507</v>
      </c>
    </row>
    <row r="202" s="25" customFormat="1" spans="1:28">
      <c r="A202" s="51" t="s">
        <v>185</v>
      </c>
      <c r="B202" s="52">
        <v>2014</v>
      </c>
      <c r="C202" s="30">
        <v>270190</v>
      </c>
      <c r="D202" s="30">
        <v>4714813</v>
      </c>
      <c r="E202" s="30">
        <v>174783</v>
      </c>
      <c r="F202" s="30">
        <v>1852029</v>
      </c>
      <c r="G202" s="31">
        <f t="shared" si="33"/>
        <v>444973</v>
      </c>
      <c r="H202" s="31">
        <f t="shared" si="34"/>
        <v>6566842</v>
      </c>
      <c r="I202" s="36">
        <v>7960.06</v>
      </c>
      <c r="J202" s="30">
        <v>4.93</v>
      </c>
      <c r="K202" s="31"/>
      <c r="L202" s="36"/>
      <c r="M202" s="39">
        <v>71151</v>
      </c>
      <c r="N202" s="36">
        <v>105875</v>
      </c>
      <c r="O202" s="30">
        <v>57.1</v>
      </c>
      <c r="P202" s="40">
        <f t="shared" si="35"/>
        <v>14.7578437343389</v>
      </c>
      <c r="Q202" s="30">
        <v>5.76</v>
      </c>
      <c r="R202" s="37">
        <f t="shared" si="32"/>
        <v>4.93</v>
      </c>
      <c r="S202" s="30">
        <v>0.79</v>
      </c>
      <c r="T202" s="49">
        <f t="shared" si="36"/>
        <v>6.72028335301063</v>
      </c>
      <c r="U202" s="37">
        <f t="shared" si="37"/>
        <v>7.17331276397414</v>
      </c>
      <c r="V202" s="50">
        <f t="shared" si="38"/>
        <v>74.9168929101408</v>
      </c>
      <c r="W202" s="50">
        <f>(Q202-$Q$8)/($Q$3-$Q$8)*100</f>
        <v>35.4984137432865</v>
      </c>
      <c r="X202" s="50">
        <f>(R202-$R$8)/($R$3-$R$8)*100</f>
        <v>102.558969387299</v>
      </c>
      <c r="Y202" s="50">
        <f t="shared" si="39"/>
        <v>21.9993957511136</v>
      </c>
      <c r="Z202" s="50">
        <f t="shared" si="40"/>
        <v>48.7079454833345</v>
      </c>
      <c r="AA202" s="50">
        <f>(U202-$U$8)/($U$3-$U$8)*100</f>
        <v>190.406088962874</v>
      </c>
      <c r="AB202" s="50">
        <f t="shared" si="41"/>
        <v>73.2913992888425</v>
      </c>
    </row>
    <row r="203" s="25" customFormat="1" spans="1:28">
      <c r="A203" s="28" t="s">
        <v>189</v>
      </c>
      <c r="B203" s="29">
        <v>2014</v>
      </c>
      <c r="C203" s="30">
        <v>210329</v>
      </c>
      <c r="D203" s="30">
        <v>4129817</v>
      </c>
      <c r="E203" s="30">
        <v>121389</v>
      </c>
      <c r="F203" s="30">
        <v>1750083</v>
      </c>
      <c r="G203" s="31">
        <f t="shared" si="33"/>
        <v>331718</v>
      </c>
      <c r="H203" s="31">
        <f t="shared" si="34"/>
        <v>5879900</v>
      </c>
      <c r="I203" s="36">
        <v>4542.16</v>
      </c>
      <c r="J203" s="30">
        <v>4.11</v>
      </c>
      <c r="K203" s="31"/>
      <c r="L203" s="36"/>
      <c r="M203" s="39">
        <v>15578</v>
      </c>
      <c r="N203" s="36">
        <v>168046</v>
      </c>
      <c r="O203" s="30">
        <v>18.6</v>
      </c>
      <c r="P203" s="40">
        <f t="shared" si="35"/>
        <v>17.7255982491152</v>
      </c>
      <c r="Q203" s="30">
        <v>4.43</v>
      </c>
      <c r="R203" s="37">
        <f t="shared" si="32"/>
        <v>4.11</v>
      </c>
      <c r="S203" s="30">
        <v>0.47</v>
      </c>
      <c r="T203" s="49">
        <f t="shared" si="36"/>
        <v>0.927008081120645</v>
      </c>
      <c r="U203" s="37">
        <f t="shared" si="37"/>
        <v>4.0949680328302</v>
      </c>
      <c r="V203" s="50">
        <f t="shared" si="38"/>
        <v>44.7812106751285</v>
      </c>
      <c r="W203" s="50">
        <f>(Q203-$Q$8)/($Q$3-$Q$8)*100</f>
        <v>22.1896495053234</v>
      </c>
      <c r="X203" s="50">
        <f>(R203-$R$8)/($R$3-$R$8)*100</f>
        <v>70.448137938029</v>
      </c>
      <c r="Y203" s="50">
        <f t="shared" si="39"/>
        <v>10.6383560997521</v>
      </c>
      <c r="Z203" s="50">
        <f t="shared" si="40"/>
        <v>6.67445972344272</v>
      </c>
      <c r="AA203" s="50">
        <f>(U203-$U$8)/($U$3-$U$8)*100</f>
        <v>69.8594928598088</v>
      </c>
      <c r="AB203" s="50">
        <f t="shared" si="41"/>
        <v>31.1674580818376</v>
      </c>
    </row>
    <row r="204" s="25" customFormat="1" spans="1:28">
      <c r="A204" s="28" t="s">
        <v>181</v>
      </c>
      <c r="B204" s="29">
        <v>2014</v>
      </c>
      <c r="C204" s="30">
        <v>141049</v>
      </c>
      <c r="D204" s="30">
        <v>1984633</v>
      </c>
      <c r="E204" s="30">
        <v>98888</v>
      </c>
      <c r="F204" s="30">
        <v>1055661</v>
      </c>
      <c r="G204" s="31">
        <f t="shared" si="33"/>
        <v>239937</v>
      </c>
      <c r="H204" s="31">
        <f t="shared" si="34"/>
        <v>3040294</v>
      </c>
      <c r="I204" s="36">
        <v>4391</v>
      </c>
      <c r="J204" s="30">
        <v>5.82</v>
      </c>
      <c r="K204" s="31"/>
      <c r="L204" s="36"/>
      <c r="M204" s="39">
        <v>28997</v>
      </c>
      <c r="N204" s="36">
        <v>148155</v>
      </c>
      <c r="O204" s="30">
        <v>22.1</v>
      </c>
      <c r="P204" s="40">
        <f t="shared" si="35"/>
        <v>12.6712178613553</v>
      </c>
      <c r="Q204" s="30">
        <v>5.84</v>
      </c>
      <c r="R204" s="37">
        <f t="shared" si="32"/>
        <v>5.82</v>
      </c>
      <c r="S204" s="30">
        <v>0.81</v>
      </c>
      <c r="T204" s="49">
        <f t="shared" si="36"/>
        <v>1.95720697917721</v>
      </c>
      <c r="U204" s="37">
        <f t="shared" si="37"/>
        <v>5.03302209063995</v>
      </c>
      <c r="V204" s="50">
        <f t="shared" si="38"/>
        <v>96.1052674668993</v>
      </c>
      <c r="W204" s="50">
        <f>(Q204-$Q$8)/($Q$3-$Q$8)*100</f>
        <v>36.2989409154948</v>
      </c>
      <c r="X204" s="50">
        <f>(R204-$R$8)/($R$3-$R$8)*100</f>
        <v>137.410969374922</v>
      </c>
      <c r="Y204" s="50">
        <f t="shared" si="39"/>
        <v>22.7094607293237</v>
      </c>
      <c r="Z204" s="50">
        <f t="shared" si="40"/>
        <v>14.1491348733411</v>
      </c>
      <c r="AA204" s="50">
        <f>(U204-$U$8)/($U$3-$U$8)*100</f>
        <v>106.593268153264</v>
      </c>
      <c r="AB204" s="50">
        <f t="shared" si="41"/>
        <v>57.2418779892418</v>
      </c>
    </row>
    <row r="205" s="25" customFormat="1" spans="1:28">
      <c r="A205" s="28" t="s">
        <v>180</v>
      </c>
      <c r="B205" s="29">
        <v>2014</v>
      </c>
      <c r="C205" s="30">
        <v>107262</v>
      </c>
      <c r="D205" s="30">
        <v>1296454</v>
      </c>
      <c r="E205" s="30">
        <v>60750</v>
      </c>
      <c r="F205" s="30">
        <v>669657</v>
      </c>
      <c r="G205" s="31">
        <f t="shared" si="33"/>
        <v>168012</v>
      </c>
      <c r="H205" s="31">
        <f t="shared" si="34"/>
        <v>1966111</v>
      </c>
      <c r="I205" s="36">
        <v>2504.81</v>
      </c>
      <c r="J205" s="30">
        <v>5.15</v>
      </c>
      <c r="K205" s="31"/>
      <c r="L205" s="36"/>
      <c r="M205" s="39">
        <v>18432</v>
      </c>
      <c r="N205" s="36">
        <v>664450</v>
      </c>
      <c r="O205" s="30">
        <v>18.9</v>
      </c>
      <c r="P205" s="40">
        <f t="shared" si="35"/>
        <v>11.7022057948242</v>
      </c>
      <c r="Q205" s="30">
        <v>6.17</v>
      </c>
      <c r="R205" s="37">
        <f t="shared" si="32"/>
        <v>5.15</v>
      </c>
      <c r="S205" s="30">
        <v>0.58</v>
      </c>
      <c r="T205" s="49">
        <f t="shared" si="36"/>
        <v>0.277402362856498</v>
      </c>
      <c r="U205" s="37">
        <f t="shared" si="37"/>
        <v>7.545482491686</v>
      </c>
      <c r="V205" s="50">
        <f t="shared" si="38"/>
        <v>105.944976099631</v>
      </c>
      <c r="W205" s="50">
        <f>(Q205-$Q$8)/($Q$3-$Q$8)*100</f>
        <v>39.6011155008541</v>
      </c>
      <c r="X205" s="50">
        <f>(R205-$R$8)/($R$3-$R$8)*100</f>
        <v>111.174070507835</v>
      </c>
      <c r="Y205" s="50">
        <f t="shared" si="39"/>
        <v>14.5437134799076</v>
      </c>
      <c r="Z205" s="50">
        <f t="shared" si="40"/>
        <v>1.96120315842327</v>
      </c>
      <c r="AA205" s="50">
        <f>(U205-$U$8)/($U$3-$U$8)*100</f>
        <v>204.980088227601</v>
      </c>
      <c r="AB205" s="50">
        <f t="shared" si="41"/>
        <v>66.4662519945096</v>
      </c>
    </row>
    <row r="206" s="25" customFormat="1" spans="1:28">
      <c r="A206" s="28" t="s">
        <v>205</v>
      </c>
      <c r="B206" s="29">
        <v>2014</v>
      </c>
      <c r="C206" s="30">
        <v>33357</v>
      </c>
      <c r="D206" s="30">
        <v>588694</v>
      </c>
      <c r="E206" s="30">
        <v>19080</v>
      </c>
      <c r="F206" s="30">
        <v>278323</v>
      </c>
      <c r="G206" s="31">
        <f t="shared" si="33"/>
        <v>52437</v>
      </c>
      <c r="H206" s="31">
        <f t="shared" si="34"/>
        <v>867017</v>
      </c>
      <c r="I206" s="36">
        <v>661.54</v>
      </c>
      <c r="J206" s="30">
        <v>4.91</v>
      </c>
      <c r="K206" s="31"/>
      <c r="L206" s="36"/>
      <c r="M206" s="39">
        <v>6332</v>
      </c>
      <c r="N206" s="36">
        <v>61588</v>
      </c>
      <c r="O206" s="30">
        <v>1.3</v>
      </c>
      <c r="P206" s="40">
        <f t="shared" si="35"/>
        <v>16.5344508648473</v>
      </c>
      <c r="Q206" s="30">
        <v>6.01</v>
      </c>
      <c r="R206" s="37">
        <f t="shared" si="32"/>
        <v>4.91</v>
      </c>
      <c r="S206" s="30">
        <v>1.04</v>
      </c>
      <c r="T206" s="49">
        <f t="shared" si="36"/>
        <v>1.02812236149899</v>
      </c>
      <c r="U206" s="37">
        <f t="shared" si="37"/>
        <v>1.96511170904254</v>
      </c>
      <c r="V206" s="50">
        <f t="shared" si="38"/>
        <v>56.8765638752124</v>
      </c>
      <c r="W206" s="50">
        <f>(Q206-$Q$8)/($Q$3-$Q$8)*100</f>
        <v>38.0000611564375</v>
      </c>
      <c r="X206" s="50">
        <f>(R206-$R$8)/($R$3-$R$8)*100</f>
        <v>101.775778376342</v>
      </c>
      <c r="Y206" s="50">
        <f t="shared" si="39"/>
        <v>30.8752079787397</v>
      </c>
      <c r="Z206" s="50">
        <f t="shared" si="40"/>
        <v>7.40810096521621</v>
      </c>
      <c r="AA206" s="50">
        <f>(U206-$U$8)/($U$3-$U$8)*100</f>
        <v>-13.544723511299</v>
      </c>
      <c r="AB206" s="50">
        <f t="shared" si="41"/>
        <v>29.2310745520626</v>
      </c>
    </row>
    <row r="207" s="25" customFormat="1" spans="1:28">
      <c r="A207" s="51" t="s">
        <v>204</v>
      </c>
      <c r="B207" s="52">
        <v>2014</v>
      </c>
      <c r="C207" s="30">
        <v>25224</v>
      </c>
      <c r="D207" s="30">
        <v>461061</v>
      </c>
      <c r="E207" s="30">
        <v>15348</v>
      </c>
      <c r="F207" s="30">
        <v>211993</v>
      </c>
      <c r="G207" s="31">
        <f t="shared" si="33"/>
        <v>40572</v>
      </c>
      <c r="H207" s="31">
        <f t="shared" si="34"/>
        <v>673054</v>
      </c>
      <c r="I207" s="36">
        <v>583.42</v>
      </c>
      <c r="J207" s="30">
        <v>5.66</v>
      </c>
      <c r="K207" s="31"/>
      <c r="L207" s="36"/>
      <c r="M207" s="39">
        <v>1835</v>
      </c>
      <c r="N207" s="36">
        <v>17947</v>
      </c>
      <c r="O207" s="30">
        <v>1.9</v>
      </c>
      <c r="P207" s="40">
        <f t="shared" si="35"/>
        <v>16.5891255052746</v>
      </c>
      <c r="Q207" s="30">
        <v>5.82</v>
      </c>
      <c r="R207" s="37">
        <f t="shared" si="32"/>
        <v>5.66</v>
      </c>
      <c r="S207" s="30">
        <v>0.67</v>
      </c>
      <c r="T207" s="49">
        <f t="shared" si="36"/>
        <v>1.02245500640776</v>
      </c>
      <c r="U207" s="37">
        <f t="shared" si="37"/>
        <v>3.25665901066127</v>
      </c>
      <c r="V207" s="50">
        <f t="shared" si="38"/>
        <v>56.3213772578473</v>
      </c>
      <c r="W207" s="50">
        <f>(Q207-$Q$8)/($Q$3-$Q$8)*100</f>
        <v>36.0988091224428</v>
      </c>
      <c r="X207" s="50">
        <f>(R207-$R$8)/($R$3-$R$8)*100</f>
        <v>131.14544128726</v>
      </c>
      <c r="Y207" s="50">
        <f t="shared" si="39"/>
        <v>17.739005881853</v>
      </c>
      <c r="Z207" s="50">
        <f t="shared" si="40"/>
        <v>7.36698110152189</v>
      </c>
      <c r="AA207" s="50">
        <f>(U207-$U$8)/($U$3-$U$8)*100</f>
        <v>37.0316883314319</v>
      </c>
      <c r="AB207" s="50">
        <f t="shared" si="41"/>
        <v>37.4032705482188</v>
      </c>
    </row>
    <row r="208" s="25" customFormat="1" spans="1:28">
      <c r="A208" s="28" t="s">
        <v>190</v>
      </c>
      <c r="B208" s="29">
        <v>2014</v>
      </c>
      <c r="C208" s="30">
        <v>389080</v>
      </c>
      <c r="D208" s="30">
        <v>6484744</v>
      </c>
      <c r="E208" s="30">
        <v>265310</v>
      </c>
      <c r="F208" s="30">
        <v>3147954</v>
      </c>
      <c r="G208" s="31">
        <f t="shared" si="33"/>
        <v>654390</v>
      </c>
      <c r="H208" s="31">
        <f t="shared" si="34"/>
        <v>9632698</v>
      </c>
      <c r="I208" s="36">
        <v>9789.43</v>
      </c>
      <c r="J208" s="30">
        <v>5.11</v>
      </c>
      <c r="K208" s="31"/>
      <c r="L208" s="36"/>
      <c r="M208" s="39">
        <v>78308</v>
      </c>
      <c r="N208" s="36">
        <v>158406</v>
      </c>
      <c r="O208" s="30">
        <v>56.9</v>
      </c>
      <c r="P208" s="40">
        <f t="shared" si="35"/>
        <v>14.7201179724629</v>
      </c>
      <c r="Q208" s="30">
        <v>6.17</v>
      </c>
      <c r="R208" s="37">
        <f t="shared" si="32"/>
        <v>5.11</v>
      </c>
      <c r="S208" s="30">
        <v>0.46</v>
      </c>
      <c r="T208" s="49">
        <f t="shared" si="36"/>
        <v>4.94349961491358</v>
      </c>
      <c r="U208" s="37">
        <f t="shared" si="37"/>
        <v>5.81239152841381</v>
      </c>
      <c r="V208" s="50">
        <f t="shared" si="38"/>
        <v>75.2999743160689</v>
      </c>
      <c r="W208" s="50">
        <f>(Q208-$Q$8)/($Q$3-$Q$8)*100</f>
        <v>39.6011155008541</v>
      </c>
      <c r="X208" s="50">
        <f>(R208-$R$8)/($R$3-$R$8)*100</f>
        <v>109.60768848592</v>
      </c>
      <c r="Y208" s="50">
        <f t="shared" si="39"/>
        <v>10.2833236106471</v>
      </c>
      <c r="Z208" s="50">
        <f t="shared" si="40"/>
        <v>35.816375438995</v>
      </c>
      <c r="AA208" s="50">
        <f>(U208-$U$8)/($U$3-$U$8)*100</f>
        <v>137.113025047251</v>
      </c>
      <c r="AB208" s="50">
        <f t="shared" si="41"/>
        <v>61.0502972515136</v>
      </c>
    </row>
    <row r="209" s="25" customFormat="1" spans="1:28">
      <c r="A209" s="28" t="s">
        <v>179</v>
      </c>
      <c r="B209" s="29">
        <v>2014</v>
      </c>
      <c r="C209" s="30">
        <v>176840</v>
      </c>
      <c r="D209" s="30">
        <v>2245019</v>
      </c>
      <c r="E209" s="30">
        <v>115922</v>
      </c>
      <c r="F209" s="30">
        <v>1218952</v>
      </c>
      <c r="G209" s="31">
        <f t="shared" si="33"/>
        <v>292762</v>
      </c>
      <c r="H209" s="31">
        <f t="shared" si="34"/>
        <v>3463971</v>
      </c>
      <c r="I209" s="36">
        <v>3647.96</v>
      </c>
      <c r="J209" s="30">
        <v>4.86</v>
      </c>
      <c r="K209" s="31"/>
      <c r="L209" s="36"/>
      <c r="M209" s="39">
        <v>14470</v>
      </c>
      <c r="N209" s="36">
        <v>157023</v>
      </c>
      <c r="O209" s="30">
        <v>8.9</v>
      </c>
      <c r="P209" s="40">
        <f t="shared" si="35"/>
        <v>11.8320376278342</v>
      </c>
      <c r="Q209" s="30">
        <v>5.74</v>
      </c>
      <c r="R209" s="37">
        <f t="shared" si="32"/>
        <v>4.86</v>
      </c>
      <c r="S209" s="30">
        <v>0.4</v>
      </c>
      <c r="T209" s="49">
        <f t="shared" si="36"/>
        <v>0.921521051056215</v>
      </c>
      <c r="U209" s="37">
        <f t="shared" si="37"/>
        <v>2.43971973376901</v>
      </c>
      <c r="V209" s="50">
        <f t="shared" si="38"/>
        <v>104.626615418484</v>
      </c>
      <c r="W209" s="50">
        <f>(Q209-$Q$8)/($Q$3-$Q$8)*100</f>
        <v>35.2982819502345</v>
      </c>
      <c r="X209" s="50">
        <f>(R209-$R$8)/($R$3-$R$8)*100</f>
        <v>99.8178008489471</v>
      </c>
      <c r="Y209" s="50">
        <f t="shared" si="39"/>
        <v>8.1531286760168</v>
      </c>
      <c r="Z209" s="50">
        <f t="shared" si="40"/>
        <v>6.6346482197159</v>
      </c>
      <c r="AA209" s="50">
        <f>(U209-$U$8)/($U$3-$U$8)*100</f>
        <v>5.04071342341193</v>
      </c>
      <c r="AB209" s="50">
        <f t="shared" si="41"/>
        <v>34.9399854710315</v>
      </c>
    </row>
    <row r="210" s="25" customFormat="1" spans="1:28">
      <c r="A210" s="28" t="s">
        <v>202</v>
      </c>
      <c r="B210" s="29">
        <v>2014</v>
      </c>
      <c r="C210" s="30">
        <v>159356</v>
      </c>
      <c r="D210" s="30">
        <v>2264095</v>
      </c>
      <c r="E210" s="30">
        <v>107450</v>
      </c>
      <c r="F210" s="30">
        <v>1117284</v>
      </c>
      <c r="G210" s="31">
        <f t="shared" si="33"/>
        <v>266806</v>
      </c>
      <c r="H210" s="31">
        <f t="shared" si="34"/>
        <v>3381379</v>
      </c>
      <c r="I210" s="36">
        <v>3775.12</v>
      </c>
      <c r="J210" s="30">
        <v>5.28</v>
      </c>
      <c r="K210" s="31"/>
      <c r="L210" s="36"/>
      <c r="M210" s="39">
        <v>13557</v>
      </c>
      <c r="N210" s="36">
        <v>205517</v>
      </c>
      <c r="O210" s="30">
        <v>11.8</v>
      </c>
      <c r="P210" s="40">
        <f t="shared" si="35"/>
        <v>12.67354932048</v>
      </c>
      <c r="Q210" s="30">
        <v>6.69</v>
      </c>
      <c r="R210" s="37">
        <f t="shared" si="32"/>
        <v>5.28</v>
      </c>
      <c r="S210" s="30">
        <v>0.4</v>
      </c>
      <c r="T210" s="49">
        <f t="shared" si="36"/>
        <v>0.659653459324533</v>
      </c>
      <c r="U210" s="37">
        <f t="shared" si="37"/>
        <v>3.12572845366505</v>
      </c>
      <c r="V210" s="50">
        <f t="shared" si="38"/>
        <v>96.0815929645177</v>
      </c>
      <c r="W210" s="50">
        <f>(Q210-$Q$8)/($Q$3-$Q$8)*100</f>
        <v>44.8045421202081</v>
      </c>
      <c r="X210" s="50">
        <f>(R210-$R$8)/($R$3-$R$8)*100</f>
        <v>116.264812079061</v>
      </c>
      <c r="Y210" s="50">
        <f t="shared" si="39"/>
        <v>8.1531286760168</v>
      </c>
      <c r="Z210" s="50">
        <f t="shared" si="40"/>
        <v>4.73465086563888</v>
      </c>
      <c r="AA210" s="50">
        <f>(U210-$U$8)/($U$3-$U$8)*100</f>
        <v>31.9045065664748</v>
      </c>
      <c r="AB210" s="50">
        <f t="shared" si="41"/>
        <v>40.1884420166804</v>
      </c>
    </row>
    <row r="211" s="25" customFormat="1" spans="1:28">
      <c r="A211" s="28" t="s">
        <v>184</v>
      </c>
      <c r="B211" s="29">
        <v>2014</v>
      </c>
      <c r="C211" s="30">
        <v>51481</v>
      </c>
      <c r="D211" s="30">
        <v>802960</v>
      </c>
      <c r="E211" s="30">
        <v>37133</v>
      </c>
      <c r="F211" s="30">
        <v>426789</v>
      </c>
      <c r="G211" s="31">
        <f t="shared" si="33"/>
        <v>88614</v>
      </c>
      <c r="H211" s="31">
        <f t="shared" si="34"/>
        <v>1229749</v>
      </c>
      <c r="I211" s="36">
        <v>2425.68</v>
      </c>
      <c r="J211" s="30">
        <v>4.84</v>
      </c>
      <c r="K211" s="31"/>
      <c r="L211" s="36"/>
      <c r="M211" s="39">
        <v>9964</v>
      </c>
      <c r="N211" s="39">
        <v>6341</v>
      </c>
      <c r="O211" s="30">
        <v>12.9</v>
      </c>
      <c r="P211" s="40">
        <f t="shared" si="35"/>
        <v>13.8775927054416</v>
      </c>
      <c r="Q211" s="30">
        <v>6.76</v>
      </c>
      <c r="R211" s="37">
        <f t="shared" si="32"/>
        <v>4.84</v>
      </c>
      <c r="S211" s="30">
        <v>3.04</v>
      </c>
      <c r="T211" s="49">
        <f t="shared" si="36"/>
        <v>15.7136098407191</v>
      </c>
      <c r="U211" s="37">
        <f t="shared" si="37"/>
        <v>5.31809636885327</v>
      </c>
      <c r="V211" s="50">
        <f t="shared" si="38"/>
        <v>83.8552889809133</v>
      </c>
      <c r="W211" s="50">
        <f>(Q211-$Q$8)/($Q$3-$Q$8)*100</f>
        <v>45.5050033958904</v>
      </c>
      <c r="X211" s="50">
        <f>(R211-$R$8)/($R$3-$R$8)*100</f>
        <v>99.0346098379893</v>
      </c>
      <c r="Y211" s="50">
        <f t="shared" si="39"/>
        <v>101.881705799749</v>
      </c>
      <c r="Z211" s="50">
        <f t="shared" si="40"/>
        <v>113.959611098013</v>
      </c>
      <c r="AA211" s="50">
        <f>(U211-$U$8)/($U$3-$U$8)*100</f>
        <v>117.756648760862</v>
      </c>
      <c r="AB211" s="50">
        <f t="shared" si="41"/>
        <v>96.4411413538151</v>
      </c>
    </row>
    <row r="212" s="25" customFormat="1" spans="1:28">
      <c r="A212" s="51" t="s">
        <v>198</v>
      </c>
      <c r="B212" s="52">
        <v>2014</v>
      </c>
      <c r="C212" s="30">
        <v>304909</v>
      </c>
      <c r="D212" s="30">
        <v>5313193</v>
      </c>
      <c r="E212" s="30">
        <v>200868</v>
      </c>
      <c r="F212" s="30">
        <v>2583315</v>
      </c>
      <c r="G212" s="31">
        <f t="shared" si="33"/>
        <v>505777</v>
      </c>
      <c r="H212" s="31">
        <f t="shared" si="34"/>
        <v>7896508</v>
      </c>
      <c r="I212" s="36">
        <v>8140.2</v>
      </c>
      <c r="J212" s="30">
        <v>5.65</v>
      </c>
      <c r="K212" s="31"/>
      <c r="L212" s="36"/>
      <c r="M212" s="39">
        <v>26264</v>
      </c>
      <c r="N212" s="36">
        <v>193159</v>
      </c>
      <c r="O212" s="30">
        <v>46.2</v>
      </c>
      <c r="P212" s="40">
        <f t="shared" si="35"/>
        <v>15.6126276995593</v>
      </c>
      <c r="Q212" s="30">
        <v>5.55</v>
      </c>
      <c r="R212" s="37">
        <f t="shared" si="32"/>
        <v>5.65</v>
      </c>
      <c r="S212" s="30">
        <v>0.39</v>
      </c>
      <c r="T212" s="49">
        <f t="shared" si="36"/>
        <v>1.35970884090309</v>
      </c>
      <c r="U212" s="37">
        <f t="shared" si="37"/>
        <v>5.67553622761112</v>
      </c>
      <c r="V212" s="50">
        <f t="shared" si="38"/>
        <v>66.2370988681439</v>
      </c>
      <c r="W212" s="50">
        <f>(Q212-$Q$8)/($Q$3-$Q$8)*100</f>
        <v>33.3970299162397</v>
      </c>
      <c r="X212" s="50">
        <f>(R212-$R$8)/($R$3-$R$8)*100</f>
        <v>130.753845781781</v>
      </c>
      <c r="Y212" s="50">
        <f t="shared" si="39"/>
        <v>7.79809618691175</v>
      </c>
      <c r="Z212" s="50">
        <f t="shared" si="40"/>
        <v>9.81394824608566</v>
      </c>
      <c r="AA212" s="50">
        <f>(U212-$U$8)/($U$3-$U$8)*100</f>
        <v>131.753832977721</v>
      </c>
      <c r="AB212" s="50">
        <f t="shared" si="41"/>
        <v>51.8974777443562</v>
      </c>
    </row>
    <row r="213" s="25" customFormat="1" spans="1:28">
      <c r="A213" s="28" t="s">
        <v>177</v>
      </c>
      <c r="B213" s="29">
        <v>2014</v>
      </c>
      <c r="C213" s="30">
        <v>38968</v>
      </c>
      <c r="D213" s="30">
        <v>573187</v>
      </c>
      <c r="E213" s="30">
        <v>26176</v>
      </c>
      <c r="F213" s="30">
        <v>267214</v>
      </c>
      <c r="G213" s="31">
        <f t="shared" si="33"/>
        <v>65144</v>
      </c>
      <c r="H213" s="31">
        <f t="shared" si="34"/>
        <v>840401</v>
      </c>
      <c r="I213" s="36">
        <v>1516.81</v>
      </c>
      <c r="J213" s="30">
        <v>4.01</v>
      </c>
      <c r="K213" s="31"/>
      <c r="L213" s="36"/>
      <c r="M213" s="39">
        <v>13144</v>
      </c>
      <c r="N213" s="39">
        <v>11760</v>
      </c>
      <c r="O213" s="30">
        <v>6.3</v>
      </c>
      <c r="P213" s="40">
        <f t="shared" si="35"/>
        <v>12.9006662163822</v>
      </c>
      <c r="Q213" s="30">
        <v>5.6</v>
      </c>
      <c r="R213" s="37">
        <f t="shared" si="32"/>
        <v>4.01</v>
      </c>
      <c r="S213" s="30">
        <v>1.05</v>
      </c>
      <c r="T213" s="49">
        <f t="shared" si="36"/>
        <v>11.1768707482993</v>
      </c>
      <c r="U213" s="37">
        <f t="shared" si="37"/>
        <v>4.15345362965698</v>
      </c>
      <c r="V213" s="50">
        <f t="shared" si="38"/>
        <v>93.7753636011957</v>
      </c>
      <c r="W213" s="50">
        <f>(Q213-$Q$8)/($Q$3-$Q$8)*100</f>
        <v>33.8973593988699</v>
      </c>
      <c r="X213" s="50">
        <f>(R213-$R$8)/($R$3-$R$8)*100</f>
        <v>66.5321828832399</v>
      </c>
      <c r="Y213" s="50">
        <f t="shared" si="39"/>
        <v>31.2302404678447</v>
      </c>
      <c r="Z213" s="50">
        <f t="shared" si="40"/>
        <v>81.0430053632818</v>
      </c>
      <c r="AA213" s="50">
        <f>(U213-$U$8)/($U$3-$U$8)*100</f>
        <v>72.1497625450707</v>
      </c>
      <c r="AB213" s="50">
        <f t="shared" si="41"/>
        <v>65.6240287992557</v>
      </c>
    </row>
    <row r="214" s="25" customFormat="1" spans="1:28">
      <c r="A214" s="28" t="s">
        <v>201</v>
      </c>
      <c r="B214" s="29">
        <v>2014</v>
      </c>
      <c r="C214" s="30">
        <v>20267</v>
      </c>
      <c r="D214" s="30">
        <v>295142</v>
      </c>
      <c r="E214" s="30">
        <v>9505</v>
      </c>
      <c r="F214" s="30">
        <v>124295</v>
      </c>
      <c r="G214" s="31">
        <f t="shared" si="33"/>
        <v>29772</v>
      </c>
      <c r="H214" s="31">
        <f t="shared" si="34"/>
        <v>419437</v>
      </c>
      <c r="I214" s="36">
        <v>317.55</v>
      </c>
      <c r="J214" s="30">
        <v>3.75</v>
      </c>
      <c r="K214" s="31"/>
      <c r="L214" s="36"/>
      <c r="M214" s="39">
        <v>970</v>
      </c>
      <c r="N214" s="36">
        <v>870537</v>
      </c>
      <c r="O214" s="30">
        <v>1.1</v>
      </c>
      <c r="P214" s="40">
        <f t="shared" si="35"/>
        <v>14.0883044471315</v>
      </c>
      <c r="Q214" s="30">
        <v>4.05</v>
      </c>
      <c r="R214" s="37">
        <f t="shared" si="32"/>
        <v>3.75</v>
      </c>
      <c r="S214" s="30">
        <v>0.39</v>
      </c>
      <c r="T214" s="49">
        <f t="shared" si="36"/>
        <v>0.0111425476458783</v>
      </c>
      <c r="U214" s="37">
        <f t="shared" si="37"/>
        <v>3.46402141395056</v>
      </c>
      <c r="V214" s="50">
        <f t="shared" si="38"/>
        <v>81.7156436500281</v>
      </c>
      <c r="W214" s="50">
        <f>(Q214-$Q$8)/($Q$3-$Q$8)*100</f>
        <v>18.3871454373339</v>
      </c>
      <c r="X214" s="50">
        <f>(R214-$R$8)/($R$3-$R$8)*100</f>
        <v>56.3506997407883</v>
      </c>
      <c r="Y214" s="50">
        <f t="shared" si="39"/>
        <v>7.79809618691175</v>
      </c>
      <c r="Z214" s="50">
        <f t="shared" si="40"/>
        <v>0.029337741050169</v>
      </c>
      <c r="AA214" s="50">
        <f>(U214-$U$8)/($U$3-$U$8)*100</f>
        <v>45.1519068447708</v>
      </c>
      <c r="AB214" s="50">
        <f t="shared" si="41"/>
        <v>28.6017901142506</v>
      </c>
    </row>
    <row r="215" s="25" customFormat="1" spans="1:28">
      <c r="A215" s="28" t="s">
        <v>206</v>
      </c>
      <c r="B215" s="29">
        <v>2014</v>
      </c>
      <c r="C215" s="30">
        <v>145067</v>
      </c>
      <c r="D215" s="30">
        <v>1942947</v>
      </c>
      <c r="E215" s="30">
        <v>87068</v>
      </c>
      <c r="F215" s="30">
        <v>911477</v>
      </c>
      <c r="G215" s="31">
        <f t="shared" si="33"/>
        <v>232135</v>
      </c>
      <c r="H215" s="31">
        <f t="shared" si="34"/>
        <v>2854424</v>
      </c>
      <c r="I215" s="36">
        <v>2298.47</v>
      </c>
      <c r="J215" s="30">
        <v>6.22</v>
      </c>
      <c r="K215" s="31"/>
      <c r="L215" s="36"/>
      <c r="M215" s="39">
        <v>11917</v>
      </c>
      <c r="N215" s="36">
        <v>228504</v>
      </c>
      <c r="O215" s="30">
        <v>6.4</v>
      </c>
      <c r="P215" s="40">
        <f t="shared" si="35"/>
        <v>12.2963964934198</v>
      </c>
      <c r="Q215" s="30">
        <v>6.68</v>
      </c>
      <c r="R215" s="37">
        <f t="shared" si="32"/>
        <v>6.22</v>
      </c>
      <c r="S215" s="30">
        <v>0.56</v>
      </c>
      <c r="T215" s="49">
        <f t="shared" si="36"/>
        <v>0.521522599166754</v>
      </c>
      <c r="U215" s="37">
        <f t="shared" si="37"/>
        <v>2.78446096751317</v>
      </c>
      <c r="V215" s="50">
        <f t="shared" si="38"/>
        <v>99.9113429299328</v>
      </c>
      <c r="W215" s="50">
        <f>(Q215-$Q$8)/($Q$3-$Q$8)*100</f>
        <v>44.7044762236821</v>
      </c>
      <c r="X215" s="50">
        <f>(R215-$R$8)/($R$3-$R$8)*100</f>
        <v>153.074789594079</v>
      </c>
      <c r="Y215" s="50">
        <f t="shared" si="39"/>
        <v>13.8336485016975</v>
      </c>
      <c r="Z215" s="50">
        <f t="shared" si="40"/>
        <v>3.73243342024733</v>
      </c>
      <c r="AA215" s="50">
        <f>(U215-$U$8)/($U$3-$U$8)*100</f>
        <v>18.5406251921587</v>
      </c>
      <c r="AB215" s="50">
        <f t="shared" si="41"/>
        <v>42.9757229126027</v>
      </c>
    </row>
    <row r="216" s="25" customFormat="1" spans="1:28">
      <c r="A216" s="28" t="s">
        <v>200</v>
      </c>
      <c r="B216" s="29">
        <v>2014</v>
      </c>
      <c r="C216" s="30">
        <v>225874</v>
      </c>
      <c r="D216" s="30">
        <v>3826943</v>
      </c>
      <c r="E216" s="30">
        <v>122558</v>
      </c>
      <c r="F216" s="30">
        <v>1897966</v>
      </c>
      <c r="G216" s="31">
        <f t="shared" si="33"/>
        <v>348432</v>
      </c>
      <c r="H216" s="31">
        <f t="shared" si="34"/>
        <v>5724909</v>
      </c>
      <c r="I216" s="36">
        <v>4713.9</v>
      </c>
      <c r="J216" s="30">
        <v>4.77</v>
      </c>
      <c r="K216" s="31"/>
      <c r="L216" s="36"/>
      <c r="M216" s="39">
        <v>14182</v>
      </c>
      <c r="N216" s="36">
        <v>195107</v>
      </c>
      <c r="O216" s="30">
        <v>8.2</v>
      </c>
      <c r="P216" s="40">
        <f t="shared" si="35"/>
        <v>16.4304914588786</v>
      </c>
      <c r="Q216" s="30">
        <v>4.43</v>
      </c>
      <c r="R216" s="37">
        <f t="shared" si="32"/>
        <v>4.77</v>
      </c>
      <c r="S216" s="30">
        <v>0.4</v>
      </c>
      <c r="T216" s="49">
        <f t="shared" si="36"/>
        <v>0.726883197425003</v>
      </c>
      <c r="U216" s="37">
        <f t="shared" si="37"/>
        <v>1.73953626508836</v>
      </c>
      <c r="V216" s="50">
        <f t="shared" si="38"/>
        <v>57.93220631734</v>
      </c>
      <c r="W216" s="50">
        <f>(Q216-$Q$8)/($Q$3-$Q$8)*100</f>
        <v>22.1896495053234</v>
      </c>
      <c r="X216" s="50">
        <f>(R216-$R$8)/($R$3-$R$8)*100</f>
        <v>96.2934412996369</v>
      </c>
      <c r="Y216" s="50">
        <f t="shared" si="39"/>
        <v>8.1531286760168</v>
      </c>
      <c r="Z216" s="50">
        <f t="shared" si="40"/>
        <v>5.22244060571892</v>
      </c>
      <c r="AA216" s="50">
        <f>(U216-$U$8)/($U$3-$U$8)*100</f>
        <v>-22.3781565111857</v>
      </c>
      <c r="AB216" s="50">
        <f t="shared" si="41"/>
        <v>21.0806005098035</v>
      </c>
    </row>
    <row r="217" s="25" customFormat="1" spans="1:28">
      <c r="A217" s="51" t="s">
        <v>186</v>
      </c>
      <c r="B217" s="52">
        <v>2014</v>
      </c>
      <c r="C217" s="30">
        <v>190423</v>
      </c>
      <c r="D217" s="30">
        <v>3545013</v>
      </c>
      <c r="E217" s="30">
        <v>119099</v>
      </c>
      <c r="F217" s="30">
        <v>1499062</v>
      </c>
      <c r="G217" s="31">
        <f t="shared" si="33"/>
        <v>309522</v>
      </c>
      <c r="H217" s="31">
        <f t="shared" si="34"/>
        <v>5044075</v>
      </c>
      <c r="I217" s="36">
        <v>5508</v>
      </c>
      <c r="J217" s="30">
        <v>4.46</v>
      </c>
      <c r="K217" s="31"/>
      <c r="L217" s="36"/>
      <c r="M217" s="39">
        <v>37323</v>
      </c>
      <c r="N217" s="36">
        <v>105672</v>
      </c>
      <c r="O217" s="30">
        <v>44.1</v>
      </c>
      <c r="P217" s="40">
        <f t="shared" si="35"/>
        <v>16.2963375785889</v>
      </c>
      <c r="Q217" s="30">
        <v>6.82</v>
      </c>
      <c r="R217" s="37">
        <f t="shared" si="32"/>
        <v>4.46</v>
      </c>
      <c r="S217" s="30">
        <v>1.02</v>
      </c>
      <c r="T217" s="49">
        <f t="shared" si="36"/>
        <v>3.53196684079037</v>
      </c>
      <c r="U217" s="37">
        <f t="shared" si="37"/>
        <v>8.00653594771242</v>
      </c>
      <c r="V217" s="50">
        <f t="shared" si="38"/>
        <v>59.2944546727466</v>
      </c>
      <c r="W217" s="50">
        <f>(Q217-$Q$8)/($Q$3-$Q$8)*100</f>
        <v>46.1053987750466</v>
      </c>
      <c r="X217" s="50">
        <f>(R217-$R$8)/($R$3-$R$8)*100</f>
        <v>84.1539806297908</v>
      </c>
      <c r="Y217" s="50">
        <f t="shared" si="39"/>
        <v>30.1651430005296</v>
      </c>
      <c r="Z217" s="50">
        <f t="shared" si="40"/>
        <v>25.5749075341958</v>
      </c>
      <c r="AA217" s="50">
        <f>(U217-$U$8)/($U$3-$U$8)*100</f>
        <v>223.034734344147</v>
      </c>
      <c r="AB217" s="50">
        <f t="shared" si="41"/>
        <v>69.8778299421083</v>
      </c>
    </row>
    <row r="218" s="25" customFormat="1" spans="1:28">
      <c r="A218" s="28" t="s">
        <v>197</v>
      </c>
      <c r="B218" s="29">
        <v>2014</v>
      </c>
      <c r="C218" s="30">
        <v>116360</v>
      </c>
      <c r="D218" s="30">
        <v>2034165</v>
      </c>
      <c r="E218" s="30">
        <v>75700</v>
      </c>
      <c r="F218" s="30">
        <v>979386</v>
      </c>
      <c r="G218" s="31">
        <f t="shared" si="33"/>
        <v>192060</v>
      </c>
      <c r="H218" s="31">
        <f t="shared" si="34"/>
        <v>3013551</v>
      </c>
      <c r="I218" s="36">
        <v>2991.4</v>
      </c>
      <c r="J218" s="30">
        <v>5.37</v>
      </c>
      <c r="K218" s="31"/>
      <c r="L218" s="36"/>
      <c r="M218" s="39">
        <v>14528</v>
      </c>
      <c r="N218" s="39">
        <v>82402</v>
      </c>
      <c r="O218" s="30">
        <v>16.4</v>
      </c>
      <c r="P218" s="40">
        <f t="shared" si="35"/>
        <v>15.6906747891284</v>
      </c>
      <c r="Q218" s="30">
        <v>5.16</v>
      </c>
      <c r="R218" s="37">
        <f t="shared" si="32"/>
        <v>5.37</v>
      </c>
      <c r="S218" s="30">
        <v>0.42</v>
      </c>
      <c r="T218" s="49">
        <f t="shared" si="36"/>
        <v>1.76306400330089</v>
      </c>
      <c r="U218" s="37">
        <f t="shared" si="37"/>
        <v>5.48238283078157</v>
      </c>
      <c r="V218" s="50">
        <f t="shared" si="38"/>
        <v>65.4445797164043</v>
      </c>
      <c r="W218" s="50">
        <f>(Q218-$Q$8)/($Q$3-$Q$8)*100</f>
        <v>29.4944599517242</v>
      </c>
      <c r="X218" s="50">
        <f>(R218-$R$8)/($R$3-$R$8)*100</f>
        <v>119.789171628371</v>
      </c>
      <c r="Y218" s="50">
        <f t="shared" si="39"/>
        <v>8.86319365422689</v>
      </c>
      <c r="Z218" s="50">
        <f t="shared" si="40"/>
        <v>12.7405178771012</v>
      </c>
      <c r="AA218" s="50">
        <f>(U218-$U$8)/($U$3-$U$8)*100</f>
        <v>124.190032771078</v>
      </c>
      <c r="AB218" s="50">
        <f t="shared" si="41"/>
        <v>49.9999124399825</v>
      </c>
    </row>
    <row r="219" s="25" customFormat="1" spans="1:28">
      <c r="A219" s="28" t="s">
        <v>187</v>
      </c>
      <c r="B219" s="29">
        <v>2015</v>
      </c>
      <c r="C219" s="30">
        <v>238259</v>
      </c>
      <c r="D219" s="30">
        <v>4225034</v>
      </c>
      <c r="E219" s="30">
        <v>150856</v>
      </c>
      <c r="F219" s="30">
        <v>1900786</v>
      </c>
      <c r="G219" s="31">
        <f t="shared" si="33"/>
        <v>389115</v>
      </c>
      <c r="H219" s="31">
        <f t="shared" si="34"/>
        <v>6125820</v>
      </c>
      <c r="I219" s="36">
        <v>6143.6</v>
      </c>
      <c r="J219" s="30">
        <v>4.35</v>
      </c>
      <c r="K219" s="31"/>
      <c r="L219" s="36"/>
      <c r="M219" s="39">
        <v>31010</v>
      </c>
      <c r="N219" s="36">
        <v>140208</v>
      </c>
      <c r="O219" s="30">
        <v>15.6</v>
      </c>
      <c r="P219" s="40">
        <f t="shared" si="35"/>
        <v>15.7429551674955</v>
      </c>
      <c r="Q219" s="30">
        <v>4.6</v>
      </c>
      <c r="R219" s="37">
        <f t="shared" si="32"/>
        <v>4.35</v>
      </c>
      <c r="S219" s="37">
        <v>0.420718221494817</v>
      </c>
      <c r="T219" s="49">
        <f t="shared" si="36"/>
        <v>2.21171402487733</v>
      </c>
      <c r="U219" s="37">
        <f t="shared" si="37"/>
        <v>2.53922781431083</v>
      </c>
      <c r="V219" s="50">
        <f t="shared" si="38"/>
        <v>64.9137053257658</v>
      </c>
      <c r="W219" s="50">
        <f>(Q219-$Q$8)/($Q$3-$Q$8)*100</f>
        <v>23.8907697462661</v>
      </c>
      <c r="X219" s="50">
        <f>(R219-$R$8)/($R$3-$R$8)*100</f>
        <v>79.8464300695228</v>
      </c>
      <c r="Y219" s="50">
        <f t="shared" si="39"/>
        <v>8.88869285073026</v>
      </c>
      <c r="Z219" s="50">
        <f t="shared" si="40"/>
        <v>15.9957273066639</v>
      </c>
      <c r="AA219" s="50">
        <f>(U219-$U$8)/($U$3-$U$8)*100</f>
        <v>8.9374051333128</v>
      </c>
      <c r="AB219" s="50">
        <f t="shared" si="41"/>
        <v>28.7779471573627</v>
      </c>
    </row>
    <row r="220" s="25" customFormat="1" spans="1:28">
      <c r="A220" s="51" t="s">
        <v>176</v>
      </c>
      <c r="B220" s="52">
        <v>2015</v>
      </c>
      <c r="C220" s="30">
        <v>59267</v>
      </c>
      <c r="D220" s="30">
        <v>850321</v>
      </c>
      <c r="E220" s="30">
        <v>32855</v>
      </c>
      <c r="F220" s="30">
        <v>283366</v>
      </c>
      <c r="G220" s="31">
        <f t="shared" si="33"/>
        <v>92122</v>
      </c>
      <c r="H220" s="31">
        <f t="shared" si="34"/>
        <v>1133687</v>
      </c>
      <c r="I220" s="36">
        <v>2170.5</v>
      </c>
      <c r="J220" s="30">
        <v>5.14</v>
      </c>
      <c r="K220" s="31"/>
      <c r="L220" s="30">
        <v>5943</v>
      </c>
      <c r="M220" s="30">
        <v>14302</v>
      </c>
      <c r="N220" s="30">
        <v>16406</v>
      </c>
      <c r="O220" s="30">
        <v>14</v>
      </c>
      <c r="P220" s="40">
        <f t="shared" si="35"/>
        <v>12.3063654718743</v>
      </c>
      <c r="Q220" s="30">
        <v>10.4</v>
      </c>
      <c r="R220" s="37">
        <f t="shared" si="32"/>
        <v>5.14</v>
      </c>
      <c r="S220" s="40">
        <f>L220/I220</f>
        <v>2.73807878369039</v>
      </c>
      <c r="T220" s="49">
        <f t="shared" si="36"/>
        <v>8.71754236255029</v>
      </c>
      <c r="U220" s="37">
        <f t="shared" si="37"/>
        <v>6.4501266989173</v>
      </c>
      <c r="V220" s="50">
        <f t="shared" si="38"/>
        <v>99.8101142179838</v>
      </c>
      <c r="W220" s="50">
        <f>(Q220-$Q$8)/($Q$3-$Q$8)*100</f>
        <v>81.9289897313684</v>
      </c>
      <c r="X220" s="50">
        <f>(R220-$R$8)/($R$3-$R$8)*100</f>
        <v>110.782475002357</v>
      </c>
      <c r="Y220" s="50">
        <f t="shared" si="39"/>
        <v>91.1625217057465</v>
      </c>
      <c r="Z220" s="50">
        <f t="shared" si="40"/>
        <v>63.1991882080933</v>
      </c>
      <c r="AA220" s="50">
        <f>(U220-$U$8)/($U$3-$U$8)*100</f>
        <v>162.08644769275</v>
      </c>
      <c r="AB220" s="50">
        <f t="shared" si="41"/>
        <v>95.286214964841</v>
      </c>
    </row>
    <row r="221" s="25" customFormat="1" spans="1:28">
      <c r="A221" s="28" t="s">
        <v>188</v>
      </c>
      <c r="B221" s="29">
        <v>2015</v>
      </c>
      <c r="C221" s="30">
        <v>162496</v>
      </c>
      <c r="D221" s="30">
        <v>2883136</v>
      </c>
      <c r="E221" s="30">
        <v>97965</v>
      </c>
      <c r="F221" s="30">
        <v>1133458</v>
      </c>
      <c r="G221" s="31">
        <f t="shared" si="33"/>
        <v>260461</v>
      </c>
      <c r="H221" s="31">
        <f t="shared" si="34"/>
        <v>4016594</v>
      </c>
      <c r="I221" s="36">
        <v>3839</v>
      </c>
      <c r="J221" s="30">
        <v>4.51</v>
      </c>
      <c r="K221" s="31"/>
      <c r="L221" s="36"/>
      <c r="M221" s="39">
        <v>16303</v>
      </c>
      <c r="N221" s="36">
        <v>123707</v>
      </c>
      <c r="O221" s="30">
        <v>5.7</v>
      </c>
      <c r="P221" s="40">
        <f t="shared" si="35"/>
        <v>15.4210956726727</v>
      </c>
      <c r="Q221" s="30">
        <v>5.5</v>
      </c>
      <c r="R221" s="37">
        <f t="shared" si="32"/>
        <v>4.51</v>
      </c>
      <c r="S221" s="37">
        <v>0.41077127346766</v>
      </c>
      <c r="T221" s="49">
        <f t="shared" si="36"/>
        <v>1.31787206867841</v>
      </c>
      <c r="U221" s="37">
        <f t="shared" si="37"/>
        <v>1.48476165668143</v>
      </c>
      <c r="V221" s="50">
        <f t="shared" si="38"/>
        <v>68.1819862472531</v>
      </c>
      <c r="W221" s="50">
        <f>(Q221-$Q$8)/($Q$3-$Q$8)*100</f>
        <v>32.8967004336095</v>
      </c>
      <c r="X221" s="50">
        <f>(R221-$R$8)/($R$3-$R$8)*100</f>
        <v>86.1119581571853</v>
      </c>
      <c r="Y221" s="50">
        <f t="shared" si="39"/>
        <v>8.53554387902223</v>
      </c>
      <c r="Z221" s="50">
        <f t="shared" si="40"/>
        <v>9.51039882248435</v>
      </c>
      <c r="AA221" s="50">
        <f>(U221-$U$8)/($U$3-$U$8)*100</f>
        <v>-32.3550156674159</v>
      </c>
      <c r="AB221" s="50">
        <f t="shared" si="41"/>
        <v>23.0531976963342</v>
      </c>
    </row>
    <row r="222" s="25" customFormat="1" spans="1:28">
      <c r="A222" s="28" t="s">
        <v>203</v>
      </c>
      <c r="B222" s="29">
        <v>2015</v>
      </c>
      <c r="C222" s="30">
        <v>140320</v>
      </c>
      <c r="D222" s="30">
        <v>1802401</v>
      </c>
      <c r="E222" s="30">
        <v>83857</v>
      </c>
      <c r="F222" s="30">
        <v>909255</v>
      </c>
      <c r="G222" s="31">
        <f t="shared" si="33"/>
        <v>224177</v>
      </c>
      <c r="H222" s="31">
        <f t="shared" si="34"/>
        <v>2711656</v>
      </c>
      <c r="I222" s="36">
        <v>2599.55</v>
      </c>
      <c r="J222" s="30">
        <v>4.91</v>
      </c>
      <c r="K222" s="58"/>
      <c r="L222" s="36"/>
      <c r="M222" s="39">
        <v>9650</v>
      </c>
      <c r="N222" s="36">
        <v>384073</v>
      </c>
      <c r="O222" s="30">
        <v>4.5</v>
      </c>
      <c r="P222" s="40">
        <f t="shared" si="35"/>
        <v>12.0960491040562</v>
      </c>
      <c r="Q222" s="30">
        <v>5</v>
      </c>
      <c r="R222" s="37">
        <f t="shared" si="32"/>
        <v>4.91</v>
      </c>
      <c r="S222" s="37">
        <v>0.521231086919029</v>
      </c>
      <c r="T222" s="49">
        <f t="shared" si="36"/>
        <v>0.251254318840429</v>
      </c>
      <c r="U222" s="37">
        <f t="shared" si="37"/>
        <v>1.73106883883749</v>
      </c>
      <c r="V222" s="50">
        <f t="shared" si="38"/>
        <v>101.945744775643</v>
      </c>
      <c r="W222" s="50">
        <f>(Q222-$Q$8)/($Q$3-$Q$8)*100</f>
        <v>27.8934056073076</v>
      </c>
      <c r="X222" s="50">
        <f>(R222-$R$8)/($R$3-$R$8)*100</f>
        <v>101.775778376342</v>
      </c>
      <c r="Y222" s="50">
        <f t="shared" si="39"/>
        <v>12.4572261305941</v>
      </c>
      <c r="Z222" s="50">
        <f t="shared" si="40"/>
        <v>1.77148432335747</v>
      </c>
      <c r="AA222" s="50">
        <f>(U222-$U$8)/($U$3-$U$8)*100</f>
        <v>-22.709737117467</v>
      </c>
      <c r="AB222" s="50">
        <f t="shared" si="41"/>
        <v>28.6470190440531</v>
      </c>
    </row>
    <row r="223" s="25" customFormat="1" spans="1:28">
      <c r="A223" s="28" t="s">
        <v>194</v>
      </c>
      <c r="B223" s="29">
        <v>2015</v>
      </c>
      <c r="C223" s="30">
        <v>468608</v>
      </c>
      <c r="D223" s="30">
        <v>8688785</v>
      </c>
      <c r="E223" s="30">
        <v>275787</v>
      </c>
      <c r="F223" s="30">
        <v>3553170</v>
      </c>
      <c r="G223" s="31">
        <f t="shared" si="33"/>
        <v>744395</v>
      </c>
      <c r="H223" s="31">
        <f t="shared" si="34"/>
        <v>12241955</v>
      </c>
      <c r="I223" s="36">
        <v>10849</v>
      </c>
      <c r="J223" s="30">
        <v>4.02</v>
      </c>
      <c r="K223" s="58"/>
      <c r="L223" s="36"/>
      <c r="M223" s="39">
        <v>70003</v>
      </c>
      <c r="N223" s="36">
        <v>179839</v>
      </c>
      <c r="O223" s="30">
        <v>18.4</v>
      </c>
      <c r="P223" s="40">
        <f t="shared" si="35"/>
        <v>16.4455094405524</v>
      </c>
      <c r="Q223" s="30">
        <v>5.7</v>
      </c>
      <c r="R223" s="37">
        <f t="shared" si="32"/>
        <v>4.02</v>
      </c>
      <c r="S223" s="37">
        <v>0.69578534868842</v>
      </c>
      <c r="T223" s="49">
        <f t="shared" si="36"/>
        <v>3.89253721384127</v>
      </c>
      <c r="U223" s="37">
        <f t="shared" si="37"/>
        <v>1.69600884874182</v>
      </c>
      <c r="V223" s="50">
        <f t="shared" si="38"/>
        <v>57.7797081503662</v>
      </c>
      <c r="W223" s="50">
        <f>(Q223-$Q$8)/($Q$3-$Q$8)*100</f>
        <v>34.8980183641303</v>
      </c>
      <c r="X223" s="50">
        <f>(R223-$R$8)/($R$3-$R$8)*100</f>
        <v>66.9237783887188</v>
      </c>
      <c r="Y223" s="50">
        <f t="shared" si="39"/>
        <v>18.6544695345821</v>
      </c>
      <c r="Z223" s="50">
        <f t="shared" si="40"/>
        <v>28.1910493416831</v>
      </c>
      <c r="AA223" s="50">
        <f>(U223-$U$8)/($U$3-$U$8)*100</f>
        <v>-24.082670571827</v>
      </c>
      <c r="AB223" s="50">
        <f t="shared" si="41"/>
        <v>28.2371214629645</v>
      </c>
    </row>
    <row r="224" s="25" customFormat="1" spans="1:28">
      <c r="A224" s="28" t="s">
        <v>195</v>
      </c>
      <c r="B224" s="29">
        <v>2015</v>
      </c>
      <c r="C224" s="30">
        <v>221962</v>
      </c>
      <c r="D224" s="30">
        <v>4401037</v>
      </c>
      <c r="E224" s="30">
        <v>119008</v>
      </c>
      <c r="F224" s="30">
        <v>1963062</v>
      </c>
      <c r="G224" s="31">
        <f t="shared" si="33"/>
        <v>340970</v>
      </c>
      <c r="H224" s="31">
        <f t="shared" si="34"/>
        <v>6364099</v>
      </c>
      <c r="I224" s="36">
        <v>4796</v>
      </c>
      <c r="J224" s="30">
        <v>4.47</v>
      </c>
      <c r="K224" s="58"/>
      <c r="L224" s="36"/>
      <c r="M224" s="39">
        <v>17003</v>
      </c>
      <c r="N224" s="36">
        <v>239096</v>
      </c>
      <c r="O224" s="30">
        <v>4.9</v>
      </c>
      <c r="P224" s="40">
        <f t="shared" si="35"/>
        <v>18.6646889755697</v>
      </c>
      <c r="Q224" s="30">
        <v>5.7</v>
      </c>
      <c r="R224" s="37">
        <f t="shared" si="32"/>
        <v>4.47</v>
      </c>
      <c r="S224" s="37">
        <v>0.284077810571505</v>
      </c>
      <c r="T224" s="49">
        <f t="shared" si="36"/>
        <v>0.711136949175227</v>
      </c>
      <c r="U224" s="37">
        <f t="shared" si="37"/>
        <v>1.02168473728107</v>
      </c>
      <c r="V224" s="50">
        <f t="shared" si="38"/>
        <v>35.2453344490544</v>
      </c>
      <c r="W224" s="50">
        <f>(Q224-$Q$8)/($Q$3-$Q$8)*100</f>
        <v>34.8980183641303</v>
      </c>
      <c r="X224" s="50">
        <f>(R224-$R$8)/($R$3-$R$8)*100</f>
        <v>84.5455761352697</v>
      </c>
      <c r="Y224" s="50">
        <f t="shared" si="39"/>
        <v>4.03751433048629</v>
      </c>
      <c r="Z224" s="50">
        <f t="shared" si="40"/>
        <v>5.10819267678135</v>
      </c>
      <c r="AA224" s="50">
        <f>(U224-$U$8)/($U$3-$U$8)*100</f>
        <v>-50.4888997002359</v>
      </c>
      <c r="AB224" s="50">
        <f t="shared" si="41"/>
        <v>13.5408105330766</v>
      </c>
    </row>
    <row r="225" s="25" customFormat="1" spans="1:28">
      <c r="A225" s="51" t="s">
        <v>199</v>
      </c>
      <c r="B225" s="52">
        <v>2015</v>
      </c>
      <c r="C225" s="30">
        <v>193511</v>
      </c>
      <c r="D225" s="30">
        <v>3463095</v>
      </c>
      <c r="E225" s="30">
        <v>123677</v>
      </c>
      <c r="F225" s="30">
        <v>1979699</v>
      </c>
      <c r="G225" s="31">
        <f t="shared" si="33"/>
        <v>317188</v>
      </c>
      <c r="H225" s="31">
        <f t="shared" si="34"/>
        <v>5442794</v>
      </c>
      <c r="I225" s="36">
        <v>3529.5</v>
      </c>
      <c r="J225" s="30">
        <v>5.57</v>
      </c>
      <c r="K225" s="58"/>
      <c r="L225" s="36"/>
      <c r="M225" s="39">
        <v>7201</v>
      </c>
      <c r="N225" s="36">
        <v>72087</v>
      </c>
      <c r="O225" s="30">
        <v>7.4</v>
      </c>
      <c r="P225" s="40">
        <f t="shared" si="35"/>
        <v>17.1595205367164</v>
      </c>
      <c r="Q225" s="30">
        <v>5.3</v>
      </c>
      <c r="R225" s="37">
        <f t="shared" si="32"/>
        <v>5.57</v>
      </c>
      <c r="S225" s="37">
        <v>0.169054218496485</v>
      </c>
      <c r="T225" s="49">
        <f t="shared" si="36"/>
        <v>0.998931846241347</v>
      </c>
      <c r="U225" s="37">
        <f t="shared" si="37"/>
        <v>2.09661425131038</v>
      </c>
      <c r="V225" s="50">
        <f t="shared" si="38"/>
        <v>50.5293741354946</v>
      </c>
      <c r="W225" s="50">
        <f>(Q225-$Q$8)/($Q$3-$Q$8)*100</f>
        <v>30.8953825030888</v>
      </c>
      <c r="X225" s="50">
        <f>(R225-$R$8)/($R$3-$R$8)*100</f>
        <v>127.62108173795</v>
      </c>
      <c r="Y225" s="50">
        <f t="shared" si="39"/>
        <v>-0.0461968895335046</v>
      </c>
      <c r="Z225" s="50">
        <f t="shared" si="40"/>
        <v>7.19630728205399</v>
      </c>
      <c r="AA225" s="50">
        <f>(U225-$U$8)/($U$3-$U$8)*100</f>
        <v>-8.39514306018514</v>
      </c>
      <c r="AB225" s="50">
        <f t="shared" si="41"/>
        <v>25.8685128617409</v>
      </c>
    </row>
    <row r="226" s="25" customFormat="1" spans="1:28">
      <c r="A226" s="28" t="s">
        <v>196</v>
      </c>
      <c r="B226" s="29">
        <v>2015</v>
      </c>
      <c r="C226" s="30">
        <v>49752</v>
      </c>
      <c r="D226" s="30">
        <v>773246</v>
      </c>
      <c r="E226" s="30">
        <v>25717</v>
      </c>
      <c r="F226" s="30">
        <v>328889</v>
      </c>
      <c r="G226" s="31">
        <f t="shared" si="33"/>
        <v>75469</v>
      </c>
      <c r="H226" s="31">
        <f t="shared" si="34"/>
        <v>1102135</v>
      </c>
      <c r="I226" s="36">
        <v>910.82</v>
      </c>
      <c r="J226" s="30">
        <v>4.25</v>
      </c>
      <c r="K226" s="58"/>
      <c r="L226" s="36"/>
      <c r="M226" s="39">
        <v>5070</v>
      </c>
      <c r="N226" s="36">
        <v>7611</v>
      </c>
      <c r="O226" s="30">
        <v>1.2</v>
      </c>
      <c r="P226" s="40">
        <f t="shared" si="35"/>
        <v>14.6038108362374</v>
      </c>
      <c r="Q226" s="30">
        <v>6</v>
      </c>
      <c r="R226" s="37">
        <f t="shared" si="32"/>
        <v>4.25</v>
      </c>
      <c r="S226" s="37">
        <v>0.345570479188528</v>
      </c>
      <c r="T226" s="49">
        <f t="shared" si="36"/>
        <v>6.66141111549074</v>
      </c>
      <c r="U226" s="37">
        <f t="shared" si="37"/>
        <v>1.31749412617202</v>
      </c>
      <c r="V226" s="50">
        <f t="shared" si="38"/>
        <v>76.4810001999501</v>
      </c>
      <c r="W226" s="50">
        <f>(Q226-$Q$8)/($Q$3-$Q$8)*100</f>
        <v>37.8999952599115</v>
      </c>
      <c r="X226" s="50">
        <f>(R226-$R$8)/($R$3-$R$8)*100</f>
        <v>75.9304750147337</v>
      </c>
      <c r="Y226" s="50">
        <f t="shared" si="39"/>
        <v>6.2207038505676</v>
      </c>
      <c r="Z226" s="50">
        <f t="shared" si="40"/>
        <v>48.2807941326206</v>
      </c>
      <c r="AA226" s="50">
        <f>(U226-$U$8)/($U$3-$U$8)*100</f>
        <v>-38.9051369834199</v>
      </c>
      <c r="AB226" s="50">
        <f t="shared" si="41"/>
        <v>34.3317700903109</v>
      </c>
    </row>
    <row r="227" s="25" customFormat="1" spans="1:28">
      <c r="A227" s="28" t="s">
        <v>178</v>
      </c>
      <c r="B227" s="29">
        <v>2015</v>
      </c>
      <c r="C227" s="30">
        <v>338901</v>
      </c>
      <c r="D227" s="30">
        <v>5962361</v>
      </c>
      <c r="E227" s="30">
        <v>173824</v>
      </c>
      <c r="F227" s="30">
        <v>2361330</v>
      </c>
      <c r="G227" s="31">
        <f t="shared" si="33"/>
        <v>512725</v>
      </c>
      <c r="H227" s="31">
        <f t="shared" si="34"/>
        <v>8323691</v>
      </c>
      <c r="I227" s="36">
        <v>7424.92</v>
      </c>
      <c r="J227" s="30">
        <v>4.61</v>
      </c>
      <c r="K227" s="58"/>
      <c r="L227" s="36"/>
      <c r="M227" s="39">
        <v>31570</v>
      </c>
      <c r="N227" s="36">
        <v>190379</v>
      </c>
      <c r="O227" s="30">
        <v>16.9</v>
      </c>
      <c r="P227" s="40">
        <f t="shared" si="35"/>
        <v>16.234221073675</v>
      </c>
      <c r="Q227" s="30">
        <v>5</v>
      </c>
      <c r="R227" s="37">
        <f t="shared" si="32"/>
        <v>4.61</v>
      </c>
      <c r="S227" s="30">
        <v>0.3</v>
      </c>
      <c r="T227" s="49">
        <f t="shared" si="36"/>
        <v>1.65827113284553</v>
      </c>
      <c r="U227" s="37">
        <f t="shared" si="37"/>
        <v>2.2761187999332</v>
      </c>
      <c r="V227" s="50">
        <f t="shared" si="38"/>
        <v>59.9252087476933</v>
      </c>
      <c r="W227" s="50">
        <f>(Q227-$Q$8)/($Q$3-$Q$8)*100</f>
        <v>27.8934056073076</v>
      </c>
      <c r="X227" s="50">
        <f>(R227-$R$8)/($R$3-$R$8)*100</f>
        <v>90.0279132119744</v>
      </c>
      <c r="Y227" s="50">
        <f t="shared" si="39"/>
        <v>4.60280378496634</v>
      </c>
      <c r="Z227" s="50">
        <f t="shared" si="40"/>
        <v>11.9801863856224</v>
      </c>
      <c r="AA227" s="50">
        <f>(U227-$U$8)/($U$3-$U$8)*100</f>
        <v>-1.36582561481375</v>
      </c>
      <c r="AB227" s="50">
        <f t="shared" si="41"/>
        <v>26.2551861156572</v>
      </c>
    </row>
    <row r="228" s="25" customFormat="1" spans="1:28">
      <c r="A228" s="28" t="s">
        <v>191</v>
      </c>
      <c r="B228" s="29">
        <v>2015</v>
      </c>
      <c r="C228" s="30">
        <v>500894</v>
      </c>
      <c r="D228" s="30">
        <v>9370543</v>
      </c>
      <c r="E228" s="30">
        <v>285946</v>
      </c>
      <c r="F228" s="30">
        <v>4048103</v>
      </c>
      <c r="G228" s="31">
        <f t="shared" si="33"/>
        <v>786840</v>
      </c>
      <c r="H228" s="31">
        <f t="shared" si="34"/>
        <v>13418646</v>
      </c>
      <c r="I228" s="36">
        <v>9480</v>
      </c>
      <c r="J228" s="30">
        <v>5.16</v>
      </c>
      <c r="K228" s="58"/>
      <c r="L228" s="36"/>
      <c r="M228" s="39">
        <v>29915</v>
      </c>
      <c r="N228" s="36">
        <v>164132</v>
      </c>
      <c r="O228" s="30">
        <v>13.2</v>
      </c>
      <c r="P228" s="40">
        <f t="shared" si="35"/>
        <v>17.0538432209852</v>
      </c>
      <c r="Q228" s="30">
        <v>5.5</v>
      </c>
      <c r="R228" s="37">
        <f t="shared" si="32"/>
        <v>5.16</v>
      </c>
      <c r="S228" s="30">
        <v>0.26</v>
      </c>
      <c r="T228" s="49">
        <f t="shared" si="36"/>
        <v>1.82261838032803</v>
      </c>
      <c r="U228" s="37">
        <f t="shared" si="37"/>
        <v>1.39240506329114</v>
      </c>
      <c r="V228" s="50">
        <f t="shared" si="38"/>
        <v>51.6024608717687</v>
      </c>
      <c r="W228" s="50">
        <f>(Q228-$Q$8)/($Q$3-$Q$8)*100</f>
        <v>32.8967004336095</v>
      </c>
      <c r="X228" s="50">
        <f>(R228-$R$8)/($R$3-$R$8)*100</f>
        <v>111.565666013314</v>
      </c>
      <c r="Y228" s="50">
        <f t="shared" si="39"/>
        <v>3.18267382854616</v>
      </c>
      <c r="Z228" s="50">
        <f t="shared" si="40"/>
        <v>13.1726185354034</v>
      </c>
      <c r="AA228" s="50">
        <f>(U228-$U$8)/($U$3-$U$8)*100</f>
        <v>-35.9716583547139</v>
      </c>
      <c r="AB228" s="50">
        <f t="shared" si="41"/>
        <v>22.864878678834</v>
      </c>
    </row>
    <row r="229" s="25" customFormat="1" spans="1:28">
      <c r="A229" s="28" t="s">
        <v>183</v>
      </c>
      <c r="B229" s="29">
        <v>2015</v>
      </c>
      <c r="C229" s="30">
        <v>125886</v>
      </c>
      <c r="D229" s="30">
        <v>1477992</v>
      </c>
      <c r="E229" s="30">
        <v>93830</v>
      </c>
      <c r="F229" s="30">
        <v>899803</v>
      </c>
      <c r="G229" s="31">
        <f t="shared" si="33"/>
        <v>219716</v>
      </c>
      <c r="H229" s="31">
        <f t="shared" si="34"/>
        <v>2377795</v>
      </c>
      <c r="I229" s="36">
        <v>3811.7</v>
      </c>
      <c r="J229" s="30">
        <v>5.58</v>
      </c>
      <c r="K229" s="31"/>
      <c r="L229" s="36"/>
      <c r="M229" s="39">
        <v>18651</v>
      </c>
      <c r="N229" s="36">
        <v>391381</v>
      </c>
      <c r="O229" s="30">
        <v>12.6</v>
      </c>
      <c r="P229" s="40">
        <f t="shared" si="35"/>
        <v>10.822129476233</v>
      </c>
      <c r="Q229" s="30">
        <v>5.6</v>
      </c>
      <c r="R229" s="37">
        <f t="shared" si="32"/>
        <v>5.58</v>
      </c>
      <c r="S229" s="30">
        <v>0.48</v>
      </c>
      <c r="T229" s="49">
        <f t="shared" si="36"/>
        <v>0.476543317125767</v>
      </c>
      <c r="U229" s="37">
        <f t="shared" si="37"/>
        <v>3.30561166933389</v>
      </c>
      <c r="V229" s="50">
        <f t="shared" si="38"/>
        <v>114.881598097029</v>
      </c>
      <c r="W229" s="50">
        <f>(Q229-$Q$8)/($Q$3-$Q$8)*100</f>
        <v>33.8973593988699</v>
      </c>
      <c r="X229" s="50">
        <f>(R229-$R$8)/($R$3-$R$8)*100</f>
        <v>128.012677243429</v>
      </c>
      <c r="Y229" s="50">
        <f t="shared" si="39"/>
        <v>10.9933885888572</v>
      </c>
      <c r="Z229" s="50">
        <f t="shared" si="40"/>
        <v>3.40608331216017</v>
      </c>
      <c r="AA229" s="50">
        <f>(U229-$U$8)/($U$3-$U$8)*100</f>
        <v>38.948652443176</v>
      </c>
      <c r="AB229" s="50">
        <f t="shared" si="41"/>
        <v>43.6312424971807</v>
      </c>
    </row>
    <row r="230" s="25" customFormat="1" spans="1:28">
      <c r="A230" s="51" t="s">
        <v>192</v>
      </c>
      <c r="B230" s="52">
        <v>2015</v>
      </c>
      <c r="C230" s="30">
        <v>200158</v>
      </c>
      <c r="D230" s="30">
        <v>3358095</v>
      </c>
      <c r="E230" s="30">
        <v>131325</v>
      </c>
      <c r="F230" s="30">
        <v>1365319</v>
      </c>
      <c r="G230" s="31">
        <f t="shared" si="33"/>
        <v>331483</v>
      </c>
      <c r="H230" s="31">
        <f t="shared" si="34"/>
        <v>4723414</v>
      </c>
      <c r="I230" s="36">
        <v>5851.5</v>
      </c>
      <c r="J230" s="30">
        <v>5.86</v>
      </c>
      <c r="K230" s="31"/>
      <c r="L230" s="36"/>
      <c r="M230" s="39">
        <v>31852</v>
      </c>
      <c r="N230" s="36">
        <v>151767</v>
      </c>
      <c r="O230" s="30">
        <v>24.3</v>
      </c>
      <c r="P230" s="40">
        <f t="shared" si="35"/>
        <v>14.2493400868219</v>
      </c>
      <c r="Q230" s="30">
        <v>6.3</v>
      </c>
      <c r="R230" s="37">
        <f t="shared" si="32"/>
        <v>5.86</v>
      </c>
      <c r="S230" s="30">
        <v>0.51</v>
      </c>
      <c r="T230" s="49">
        <f t="shared" si="36"/>
        <v>2.09874346860648</v>
      </c>
      <c r="U230" s="37">
        <f t="shared" si="37"/>
        <v>4.15278133811843</v>
      </c>
      <c r="V230" s="50">
        <f t="shared" si="38"/>
        <v>80.080427919731</v>
      </c>
      <c r="W230" s="50">
        <f>(Q230-$Q$8)/($Q$3-$Q$8)*100</f>
        <v>40.9019721556926</v>
      </c>
      <c r="X230" s="50">
        <f>(R230-$R$8)/($R$3-$R$8)*100</f>
        <v>138.977351396838</v>
      </c>
      <c r="Y230" s="50">
        <f t="shared" si="39"/>
        <v>12.0584860561723</v>
      </c>
      <c r="Z230" s="50">
        <f t="shared" si="40"/>
        <v>15.1760620835493</v>
      </c>
      <c r="AA230" s="50">
        <f>(U230-$U$8)/($U$3-$U$8)*100</f>
        <v>72.1234359105841</v>
      </c>
      <c r="AB230" s="50">
        <f t="shared" si="41"/>
        <v>49.2252020710756</v>
      </c>
    </row>
    <row r="231" s="25" customFormat="1" spans="1:28">
      <c r="A231" s="28" t="s">
        <v>193</v>
      </c>
      <c r="B231" s="29">
        <v>2015</v>
      </c>
      <c r="C231" s="30">
        <v>249115</v>
      </c>
      <c r="D231" s="30">
        <v>4888598</v>
      </c>
      <c r="E231" s="30">
        <v>168235</v>
      </c>
      <c r="F231" s="30">
        <v>2224138</v>
      </c>
      <c r="G231" s="31">
        <f t="shared" si="33"/>
        <v>417350</v>
      </c>
      <c r="H231" s="31">
        <f t="shared" si="34"/>
        <v>7112736</v>
      </c>
      <c r="I231" s="36">
        <v>6783.03</v>
      </c>
      <c r="J231" s="30">
        <v>5.85</v>
      </c>
      <c r="K231" s="31"/>
      <c r="L231" s="36"/>
      <c r="M231" s="39">
        <v>21333</v>
      </c>
      <c r="N231" s="36">
        <v>196371</v>
      </c>
      <c r="O231" s="30">
        <v>14.4</v>
      </c>
      <c r="P231" s="40">
        <f t="shared" si="35"/>
        <v>17.0426165089254</v>
      </c>
      <c r="Q231" s="30">
        <v>5.5</v>
      </c>
      <c r="R231" s="37">
        <f t="shared" si="32"/>
        <v>5.85</v>
      </c>
      <c r="S231" s="30">
        <v>0.38</v>
      </c>
      <c r="T231" s="49">
        <f t="shared" si="36"/>
        <v>1.08636203920131</v>
      </c>
      <c r="U231" s="37">
        <f t="shared" si="37"/>
        <v>2.12294505552828</v>
      </c>
      <c r="V231" s="50">
        <f t="shared" si="38"/>
        <v>51.716461078152</v>
      </c>
      <c r="W231" s="50">
        <f>(Q231-$Q$8)/($Q$3-$Q$8)*100</f>
        <v>32.8967004336095</v>
      </c>
      <c r="X231" s="50">
        <f>(R231-$R$8)/($R$3-$R$8)*100</f>
        <v>138.585755891359</v>
      </c>
      <c r="Y231" s="50">
        <f t="shared" si="39"/>
        <v>7.44306369780671</v>
      </c>
      <c r="Z231" s="50">
        <f t="shared" si="40"/>
        <v>7.83066273700688</v>
      </c>
      <c r="AA231" s="50">
        <f>(U231-$U$8)/($U$3-$U$8)*100</f>
        <v>-7.36404060144775</v>
      </c>
      <c r="AB231" s="50">
        <f t="shared" si="41"/>
        <v>28.911602101456</v>
      </c>
    </row>
    <row r="232" s="25" customFormat="1" spans="1:28">
      <c r="A232" s="28" t="s">
        <v>182</v>
      </c>
      <c r="B232" s="29">
        <v>2015</v>
      </c>
      <c r="C232" s="30">
        <v>110058</v>
      </c>
      <c r="D232" s="30">
        <v>1279766</v>
      </c>
      <c r="E232" s="30">
        <v>64724</v>
      </c>
      <c r="F232" s="30">
        <v>595518</v>
      </c>
      <c r="G232" s="31">
        <f t="shared" si="33"/>
        <v>174782</v>
      </c>
      <c r="H232" s="31">
        <f t="shared" si="34"/>
        <v>1875284</v>
      </c>
      <c r="I232" s="36">
        <v>2753.32</v>
      </c>
      <c r="J232" s="30">
        <v>5.25</v>
      </c>
      <c r="K232" s="31"/>
      <c r="L232" s="36"/>
      <c r="M232" s="39">
        <v>17010</v>
      </c>
      <c r="N232" s="36">
        <v>147792</v>
      </c>
      <c r="O232" s="30">
        <v>7.5</v>
      </c>
      <c r="P232" s="40">
        <f t="shared" si="35"/>
        <v>10.7292741815519</v>
      </c>
      <c r="Q232" s="30">
        <v>5.8</v>
      </c>
      <c r="R232" s="37">
        <f t="shared" si="32"/>
        <v>5.25</v>
      </c>
      <c r="S232" s="30">
        <v>0.64</v>
      </c>
      <c r="T232" s="49">
        <f t="shared" si="36"/>
        <v>1.15094186424164</v>
      </c>
      <c r="U232" s="37">
        <f t="shared" si="37"/>
        <v>2.72398413551639</v>
      </c>
      <c r="V232" s="50">
        <f t="shared" si="38"/>
        <v>115.824485266576</v>
      </c>
      <c r="W232" s="50">
        <f>(Q232-$Q$8)/($Q$3-$Q$8)*100</f>
        <v>35.8986773293907</v>
      </c>
      <c r="X232" s="50">
        <f>(R232-$R$8)/($R$3-$R$8)*100</f>
        <v>115.090025562625</v>
      </c>
      <c r="Y232" s="50">
        <f t="shared" si="39"/>
        <v>16.6739084145379</v>
      </c>
      <c r="Z232" s="50">
        <f t="shared" si="40"/>
        <v>8.29922586042349</v>
      </c>
      <c r="AA232" s="50">
        <f>(U232-$U$8)/($U$3-$U$8)*100</f>
        <v>16.1723796326046</v>
      </c>
      <c r="AB232" s="50">
        <f t="shared" si="41"/>
        <v>41.6841879108558</v>
      </c>
    </row>
    <row r="233" s="25" customFormat="1" spans="1:28">
      <c r="A233" s="28" t="s">
        <v>185</v>
      </c>
      <c r="B233" s="29">
        <v>2015</v>
      </c>
      <c r="C233" s="30">
        <v>277885</v>
      </c>
      <c r="D233" s="30">
        <v>4996365</v>
      </c>
      <c r="E233" s="30">
        <v>173386</v>
      </c>
      <c r="F233" s="30">
        <v>1867166</v>
      </c>
      <c r="G233" s="31">
        <f t="shared" si="33"/>
        <v>451271</v>
      </c>
      <c r="H233" s="31">
        <f t="shared" si="34"/>
        <v>6863531</v>
      </c>
      <c r="I233" s="36">
        <v>7976.3</v>
      </c>
      <c r="J233" s="30">
        <v>5.19</v>
      </c>
      <c r="K233" s="31"/>
      <c r="L233" s="36"/>
      <c r="M233" s="39">
        <v>75052</v>
      </c>
      <c r="N233" s="36">
        <v>105875</v>
      </c>
      <c r="O233" s="30">
        <v>40.5</v>
      </c>
      <c r="P233" s="40">
        <f t="shared" si="35"/>
        <v>15.2093331944663</v>
      </c>
      <c r="Q233" s="30">
        <v>6.1</v>
      </c>
      <c r="R233" s="37">
        <f t="shared" si="32"/>
        <v>5.19</v>
      </c>
      <c r="S233" s="30">
        <v>0.86</v>
      </c>
      <c r="T233" s="49">
        <f t="shared" si="36"/>
        <v>7.08873671782763</v>
      </c>
      <c r="U233" s="37">
        <f t="shared" si="37"/>
        <v>5.07754221882326</v>
      </c>
      <c r="V233" s="50">
        <f t="shared" si="38"/>
        <v>70.3323011472062</v>
      </c>
      <c r="W233" s="50">
        <f>(Q233-$Q$8)/($Q$3-$Q$8)*100</f>
        <v>38.9006542251718</v>
      </c>
      <c r="X233" s="50">
        <f>(R233-$R$8)/($R$3-$R$8)*100</f>
        <v>112.740452529751</v>
      </c>
      <c r="Y233" s="50">
        <f t="shared" si="39"/>
        <v>24.4846231748489</v>
      </c>
      <c r="Z233" s="50">
        <f t="shared" si="40"/>
        <v>51.3812828506036</v>
      </c>
      <c r="AA233" s="50">
        <f>(U233-$U$8)/($U$3-$U$8)*100</f>
        <v>108.336656363257</v>
      </c>
      <c r="AB233" s="50">
        <f t="shared" si="41"/>
        <v>62.9965653447288</v>
      </c>
    </row>
    <row r="234" s="25" customFormat="1" spans="1:28">
      <c r="A234" s="28" t="s">
        <v>189</v>
      </c>
      <c r="B234" s="29">
        <v>2015</v>
      </c>
      <c r="C234" s="30">
        <v>215906</v>
      </c>
      <c r="D234" s="30">
        <v>4223124</v>
      </c>
      <c r="E234" s="30">
        <v>120729</v>
      </c>
      <c r="F234" s="30">
        <v>1763985</v>
      </c>
      <c r="G234" s="31">
        <f t="shared" si="33"/>
        <v>336635</v>
      </c>
      <c r="H234" s="31">
        <f t="shared" si="34"/>
        <v>5987109</v>
      </c>
      <c r="I234" s="36">
        <v>4565.63</v>
      </c>
      <c r="J234" s="30">
        <v>4.33</v>
      </c>
      <c r="K234" s="31"/>
      <c r="L234" s="36"/>
      <c r="M234" s="39">
        <v>17436</v>
      </c>
      <c r="N234" s="36">
        <v>168046</v>
      </c>
      <c r="O234" s="30">
        <v>15.6</v>
      </c>
      <c r="P234" s="40">
        <f t="shared" si="35"/>
        <v>17.7851649412569</v>
      </c>
      <c r="Q234" s="30">
        <v>4.6</v>
      </c>
      <c r="R234" s="37">
        <f t="shared" si="32"/>
        <v>4.33</v>
      </c>
      <c r="S234" s="30">
        <v>0.47</v>
      </c>
      <c r="T234" s="49">
        <f t="shared" si="36"/>
        <v>1.03757304547564</v>
      </c>
      <c r="U234" s="37">
        <f t="shared" si="37"/>
        <v>3.41683404042816</v>
      </c>
      <c r="V234" s="50">
        <f t="shared" si="38"/>
        <v>44.1763483466463</v>
      </c>
      <c r="W234" s="50">
        <f>(Q234-$Q$8)/($Q$3-$Q$8)*100</f>
        <v>23.8907697462661</v>
      </c>
      <c r="X234" s="50">
        <f>(R234-$R$8)/($R$3-$R$8)*100</f>
        <v>79.063239058565</v>
      </c>
      <c r="Y234" s="50">
        <f t="shared" si="39"/>
        <v>10.6383560997521</v>
      </c>
      <c r="Z234" s="50">
        <f t="shared" si="40"/>
        <v>7.4766710178566</v>
      </c>
      <c r="AA234" s="50">
        <f>(U234-$U$8)/($U$3-$U$8)*100</f>
        <v>43.304070506098</v>
      </c>
      <c r="AB234" s="50">
        <f t="shared" si="41"/>
        <v>28.4507569160279</v>
      </c>
    </row>
    <row r="235" s="25" customFormat="1" spans="1:28">
      <c r="A235" s="51" t="s">
        <v>181</v>
      </c>
      <c r="B235" s="52">
        <v>2015</v>
      </c>
      <c r="C235" s="30">
        <v>140002</v>
      </c>
      <c r="D235" s="30">
        <v>1999564</v>
      </c>
      <c r="E235" s="30">
        <v>98838</v>
      </c>
      <c r="F235" s="30">
        <v>1012944</v>
      </c>
      <c r="G235" s="31">
        <f t="shared" si="33"/>
        <v>238840</v>
      </c>
      <c r="H235" s="31">
        <f t="shared" si="34"/>
        <v>3012508</v>
      </c>
      <c r="I235" s="36">
        <v>4382.4</v>
      </c>
      <c r="J235" s="30">
        <v>6.09</v>
      </c>
      <c r="K235" s="31"/>
      <c r="L235" s="36"/>
      <c r="M235" s="39">
        <v>30585</v>
      </c>
      <c r="N235" s="36">
        <v>148155</v>
      </c>
      <c r="O235" s="30">
        <v>17.8</v>
      </c>
      <c r="P235" s="40">
        <f t="shared" si="35"/>
        <v>12.6130798861162</v>
      </c>
      <c r="Q235" s="30">
        <v>6</v>
      </c>
      <c r="R235" s="37">
        <f t="shared" si="32"/>
        <v>6.09</v>
      </c>
      <c r="S235" s="30">
        <v>0.85</v>
      </c>
      <c r="T235" s="49">
        <f t="shared" si="36"/>
        <v>2.06439202186899</v>
      </c>
      <c r="U235" s="37">
        <f t="shared" si="37"/>
        <v>4.06170135085798</v>
      </c>
      <c r="V235" s="50">
        <f t="shared" si="38"/>
        <v>96.6956220730056</v>
      </c>
      <c r="W235" s="50">
        <f>(Q235-$Q$8)/($Q$3-$Q$8)*100</f>
        <v>37.8999952599115</v>
      </c>
      <c r="X235" s="50">
        <f>(R235-$R$8)/($R$3-$R$8)*100</f>
        <v>147.984048022853</v>
      </c>
      <c r="Y235" s="50">
        <f t="shared" si="39"/>
        <v>24.1295906857438</v>
      </c>
      <c r="Z235" s="50">
        <f t="shared" si="40"/>
        <v>14.9268229261632</v>
      </c>
      <c r="AA235" s="50">
        <f>(U235-$U$8)/($U$3-$U$8)*100</f>
        <v>68.5567845455571</v>
      </c>
      <c r="AB235" s="50">
        <f t="shared" si="41"/>
        <v>53.3687505647669</v>
      </c>
    </row>
    <row r="236" s="25" customFormat="1" spans="1:28">
      <c r="A236" s="28" t="s">
        <v>180</v>
      </c>
      <c r="B236" s="29">
        <v>2015</v>
      </c>
      <c r="C236" s="30">
        <v>101730</v>
      </c>
      <c r="D236" s="30">
        <v>1313635</v>
      </c>
      <c r="E236" s="30">
        <v>59103</v>
      </c>
      <c r="F236" s="30">
        <v>639648</v>
      </c>
      <c r="G236" s="31">
        <f t="shared" si="33"/>
        <v>160833</v>
      </c>
      <c r="H236" s="31">
        <f t="shared" si="34"/>
        <v>1953283</v>
      </c>
      <c r="I236" s="36">
        <v>2511.04</v>
      </c>
      <c r="J236" s="30">
        <v>5.33</v>
      </c>
      <c r="K236" s="31"/>
      <c r="L236" s="36"/>
      <c r="M236" s="39">
        <v>19793</v>
      </c>
      <c r="N236" s="36">
        <v>664450</v>
      </c>
      <c r="O236" s="30">
        <v>9.1</v>
      </c>
      <c r="P236" s="40">
        <f t="shared" si="35"/>
        <v>12.1447899373885</v>
      </c>
      <c r="Q236" s="30">
        <v>6.5</v>
      </c>
      <c r="R236" s="37">
        <f t="shared" si="32"/>
        <v>5.33</v>
      </c>
      <c r="S236" s="30">
        <v>0.6</v>
      </c>
      <c r="T236" s="49">
        <f t="shared" si="36"/>
        <v>0.29788546918504</v>
      </c>
      <c r="U236" s="37">
        <f t="shared" si="37"/>
        <v>3.62399643175736</v>
      </c>
      <c r="V236" s="50">
        <f t="shared" si="38"/>
        <v>101.450812240671</v>
      </c>
      <c r="W236" s="50">
        <f>(Q236-$Q$8)/($Q$3-$Q$8)*100</f>
        <v>42.9032900862134</v>
      </c>
      <c r="X236" s="50">
        <f>(R236-$R$8)/($R$3-$R$8)*100</f>
        <v>118.222789606456</v>
      </c>
      <c r="Y236" s="50">
        <f t="shared" si="39"/>
        <v>15.2537784581177</v>
      </c>
      <c r="Z236" s="50">
        <f t="shared" si="40"/>
        <v>2.1098196694247</v>
      </c>
      <c r="AA236" s="50">
        <f>(U236-$U$8)/($U$3-$U$8)*100</f>
        <v>51.416456640976</v>
      </c>
      <c r="AB236" s="50">
        <f t="shared" si="41"/>
        <v>44.1088754753698</v>
      </c>
    </row>
    <row r="237" s="25" customFormat="1" spans="1:28">
      <c r="A237" s="28" t="s">
        <v>205</v>
      </c>
      <c r="B237" s="29">
        <v>2015</v>
      </c>
      <c r="C237" s="30">
        <v>33777</v>
      </c>
      <c r="D237" s="30">
        <v>583509</v>
      </c>
      <c r="E237" s="30">
        <v>19369</v>
      </c>
      <c r="F237" s="30">
        <v>274333</v>
      </c>
      <c r="G237" s="31">
        <f t="shared" si="33"/>
        <v>53146</v>
      </c>
      <c r="H237" s="31">
        <f t="shared" si="34"/>
        <v>857842</v>
      </c>
      <c r="I237" s="36">
        <v>667.88</v>
      </c>
      <c r="J237" s="30">
        <v>5.06</v>
      </c>
      <c r="K237" s="31"/>
      <c r="L237" s="36"/>
      <c r="M237" s="39">
        <v>6376</v>
      </c>
      <c r="N237" s="36">
        <v>61588</v>
      </c>
      <c r="O237" s="30">
        <v>1.6</v>
      </c>
      <c r="P237" s="40">
        <f t="shared" si="35"/>
        <v>16.1412335829601</v>
      </c>
      <c r="Q237" s="30">
        <v>6.2</v>
      </c>
      <c r="R237" s="37">
        <f t="shared" si="32"/>
        <v>5.06</v>
      </c>
      <c r="S237" s="30">
        <v>1.06</v>
      </c>
      <c r="T237" s="49">
        <f t="shared" si="36"/>
        <v>1.03526661037865</v>
      </c>
      <c r="U237" s="37">
        <f t="shared" si="37"/>
        <v>2.39563993531772</v>
      </c>
      <c r="V237" s="50">
        <f t="shared" si="38"/>
        <v>60.8694382848942</v>
      </c>
      <c r="W237" s="50">
        <f>(Q237-$Q$8)/($Q$3-$Q$8)*100</f>
        <v>39.9013131904322</v>
      </c>
      <c r="X237" s="50">
        <f>(R237-$R$8)/($R$3-$R$8)*100</f>
        <v>107.649710958525</v>
      </c>
      <c r="Y237" s="50">
        <f t="shared" si="39"/>
        <v>31.5852729569498</v>
      </c>
      <c r="Z237" s="50">
        <f t="shared" si="40"/>
        <v>7.45993652790819</v>
      </c>
      <c r="AA237" s="50">
        <f>(U237-$U$8)/($U$3-$U$8)*100</f>
        <v>3.31456832781785</v>
      </c>
      <c r="AB237" s="50">
        <f t="shared" si="41"/>
        <v>33.3535409682391</v>
      </c>
    </row>
    <row r="238" s="25" customFormat="1" spans="1:28">
      <c r="A238" s="28" t="s">
        <v>204</v>
      </c>
      <c r="B238" s="29">
        <v>2015</v>
      </c>
      <c r="C238" s="30">
        <v>26479</v>
      </c>
      <c r="D238" s="30">
        <v>453990</v>
      </c>
      <c r="E238" s="30">
        <v>16132</v>
      </c>
      <c r="F238" s="30">
        <v>213165</v>
      </c>
      <c r="G238" s="31">
        <f t="shared" si="33"/>
        <v>42611</v>
      </c>
      <c r="H238" s="31">
        <f t="shared" si="34"/>
        <v>667155</v>
      </c>
      <c r="I238" s="36">
        <v>588.43</v>
      </c>
      <c r="J238" s="30">
        <v>5.87</v>
      </c>
      <c r="K238" s="31"/>
      <c r="L238" s="36"/>
      <c r="M238" s="39">
        <v>1970</v>
      </c>
      <c r="N238" s="36">
        <v>17947</v>
      </c>
      <c r="O238" s="30">
        <v>0.8</v>
      </c>
      <c r="P238" s="40">
        <f t="shared" si="35"/>
        <v>15.6568726385206</v>
      </c>
      <c r="Q238" s="30">
        <v>6</v>
      </c>
      <c r="R238" s="37">
        <f t="shared" si="32"/>
        <v>5.87</v>
      </c>
      <c r="S238" s="30">
        <v>0.7</v>
      </c>
      <c r="T238" s="49">
        <f t="shared" si="36"/>
        <v>1.0976764918928</v>
      </c>
      <c r="U238" s="37">
        <f t="shared" si="37"/>
        <v>1.35954998895366</v>
      </c>
      <c r="V238" s="50">
        <f t="shared" si="38"/>
        <v>65.7878193154027</v>
      </c>
      <c r="W238" s="50">
        <f>(Q238-$Q$8)/($Q$3-$Q$8)*100</f>
        <v>37.8999952599115</v>
      </c>
      <c r="X238" s="50">
        <f>(R238-$R$8)/($R$3-$R$8)*100</f>
        <v>139.368946902317</v>
      </c>
      <c r="Y238" s="50">
        <f t="shared" si="39"/>
        <v>18.8041033491682</v>
      </c>
      <c r="Z238" s="50">
        <f t="shared" si="40"/>
        <v>7.91275548485131</v>
      </c>
      <c r="AA238" s="50">
        <f>(U238-$U$8)/($U$3-$U$8)*100</f>
        <v>-37.2582482989873</v>
      </c>
      <c r="AB238" s="50">
        <f t="shared" si="41"/>
        <v>29.0957717795113</v>
      </c>
    </row>
    <row r="239" s="25" customFormat="1" spans="1:28">
      <c r="A239" s="28" t="s">
        <v>190</v>
      </c>
      <c r="B239" s="29">
        <v>2015</v>
      </c>
      <c r="C239" s="30">
        <v>396368</v>
      </c>
      <c r="D239" s="30">
        <v>6746258</v>
      </c>
      <c r="E239" s="30">
        <v>264850</v>
      </c>
      <c r="F239" s="30">
        <v>3108127</v>
      </c>
      <c r="G239" s="31">
        <f t="shared" si="33"/>
        <v>661218</v>
      </c>
      <c r="H239" s="31">
        <f t="shared" si="34"/>
        <v>9854385</v>
      </c>
      <c r="I239" s="36">
        <v>9847.16</v>
      </c>
      <c r="J239" s="30">
        <v>5.27</v>
      </c>
      <c r="K239" s="31"/>
      <c r="L239" s="36"/>
      <c r="M239" s="39">
        <v>80847</v>
      </c>
      <c r="N239" s="36">
        <v>158406</v>
      </c>
      <c r="O239" s="30">
        <v>33.1</v>
      </c>
      <c r="P239" s="40">
        <f t="shared" si="35"/>
        <v>14.9033828480168</v>
      </c>
      <c r="Q239" s="30">
        <v>6.3</v>
      </c>
      <c r="R239" s="37">
        <f t="shared" si="32"/>
        <v>5.27</v>
      </c>
      <c r="S239" s="30">
        <v>0.48</v>
      </c>
      <c r="T239" s="49">
        <f t="shared" si="36"/>
        <v>5.10378394757774</v>
      </c>
      <c r="U239" s="37">
        <f t="shared" si="37"/>
        <v>3.36137525946567</v>
      </c>
      <c r="V239" s="50">
        <f t="shared" si="38"/>
        <v>73.4390346638723</v>
      </c>
      <c r="W239" s="50">
        <f>(Q239-$Q$8)/($Q$3-$Q$8)*100</f>
        <v>40.9019721556926</v>
      </c>
      <c r="X239" s="50">
        <f>(R239-$R$8)/($R$3-$R$8)*100</f>
        <v>115.873216573582</v>
      </c>
      <c r="Y239" s="50">
        <f t="shared" si="39"/>
        <v>10.9933885888572</v>
      </c>
      <c r="Z239" s="50">
        <f t="shared" si="40"/>
        <v>36.9793288458983</v>
      </c>
      <c r="AA239" s="50">
        <f>(U239-$U$8)/($U$3-$U$8)*100</f>
        <v>41.1323295696733</v>
      </c>
      <c r="AB239" s="50">
        <f t="shared" si="41"/>
        <v>47.651129057842</v>
      </c>
    </row>
    <row r="240" s="25" customFormat="1" spans="1:28">
      <c r="A240" s="51" t="s">
        <v>179</v>
      </c>
      <c r="B240" s="52">
        <v>2015</v>
      </c>
      <c r="C240" s="30">
        <v>172957</v>
      </c>
      <c r="D240" s="30">
        <v>2269515</v>
      </c>
      <c r="E240" s="30">
        <v>113107</v>
      </c>
      <c r="F240" s="30">
        <v>1126840</v>
      </c>
      <c r="G240" s="31">
        <f t="shared" si="33"/>
        <v>286064</v>
      </c>
      <c r="H240" s="31">
        <f t="shared" si="34"/>
        <v>3396355</v>
      </c>
      <c r="I240" s="36">
        <v>3664.12</v>
      </c>
      <c r="J240" s="30">
        <v>5</v>
      </c>
      <c r="K240" s="31"/>
      <c r="L240" s="36"/>
      <c r="M240" s="39">
        <v>15039</v>
      </c>
      <c r="N240" s="36">
        <v>157023</v>
      </c>
      <c r="O240" s="30">
        <v>6.9</v>
      </c>
      <c r="P240" s="40">
        <f t="shared" si="35"/>
        <v>11.8727103025896</v>
      </c>
      <c r="Q240" s="30">
        <v>5.8</v>
      </c>
      <c r="R240" s="37">
        <f t="shared" si="32"/>
        <v>5</v>
      </c>
      <c r="S240" s="30">
        <v>0.42</v>
      </c>
      <c r="T240" s="49">
        <f t="shared" si="36"/>
        <v>0.957757780707285</v>
      </c>
      <c r="U240" s="37">
        <f t="shared" si="37"/>
        <v>1.88312609849022</v>
      </c>
      <c r="V240" s="50">
        <f t="shared" si="38"/>
        <v>104.213609964032</v>
      </c>
      <c r="W240" s="50">
        <f>(Q240-$Q$8)/($Q$3-$Q$8)*100</f>
        <v>35.8986773293907</v>
      </c>
      <c r="X240" s="50">
        <f>(R240-$R$8)/($R$3-$R$8)*100</f>
        <v>105.300137925652</v>
      </c>
      <c r="Y240" s="50">
        <f t="shared" si="39"/>
        <v>8.86319365422689</v>
      </c>
      <c r="Z240" s="50">
        <f t="shared" si="40"/>
        <v>6.89756616997522</v>
      </c>
      <c r="AA240" s="50">
        <f>(U240-$U$8)/($U$3-$U$8)*100</f>
        <v>-16.755243171922</v>
      </c>
      <c r="AB240" s="50">
        <f t="shared" si="41"/>
        <v>32.4323193099168</v>
      </c>
    </row>
    <row r="241" s="25" customFormat="1" spans="1:28">
      <c r="A241" s="28" t="s">
        <v>202</v>
      </c>
      <c r="B241" s="29">
        <v>2015</v>
      </c>
      <c r="C241" s="30">
        <v>156087</v>
      </c>
      <c r="D241" s="30">
        <v>2331094</v>
      </c>
      <c r="E241" s="30">
        <v>104674</v>
      </c>
      <c r="F241" s="30">
        <v>1070779</v>
      </c>
      <c r="G241" s="31">
        <f t="shared" si="33"/>
        <v>260761</v>
      </c>
      <c r="H241" s="31">
        <f t="shared" si="34"/>
        <v>3401873</v>
      </c>
      <c r="I241" s="36">
        <v>3793</v>
      </c>
      <c r="J241" s="30">
        <v>5.59</v>
      </c>
      <c r="K241" s="31"/>
      <c r="L241" s="36"/>
      <c r="M241" s="39">
        <v>14602</v>
      </c>
      <c r="N241" s="36">
        <v>205517</v>
      </c>
      <c r="O241" s="30">
        <v>9.3</v>
      </c>
      <c r="P241" s="40">
        <f t="shared" si="35"/>
        <v>13.0459424530509</v>
      </c>
      <c r="Q241" s="30">
        <v>7</v>
      </c>
      <c r="R241" s="37">
        <f t="shared" si="32"/>
        <v>5.59</v>
      </c>
      <c r="S241" s="30">
        <v>0.4</v>
      </c>
      <c r="T241" s="49">
        <f t="shared" si="36"/>
        <v>0.710500834480846</v>
      </c>
      <c r="U241" s="37">
        <f t="shared" si="37"/>
        <v>2.45188505141049</v>
      </c>
      <c r="V241" s="50">
        <f t="shared" si="38"/>
        <v>92.3001747057702</v>
      </c>
      <c r="W241" s="50">
        <f>(Q241-$Q$8)/($Q$3-$Q$8)*100</f>
        <v>47.9065849125153</v>
      </c>
      <c r="X241" s="50">
        <f>(R241-$R$8)/($R$3-$R$8)*100</f>
        <v>128.404272748907</v>
      </c>
      <c r="Y241" s="50">
        <f t="shared" si="39"/>
        <v>8.1531286760168</v>
      </c>
      <c r="Z241" s="50">
        <f t="shared" si="40"/>
        <v>5.10357730521811</v>
      </c>
      <c r="AA241" s="50">
        <f>(U241-$U$8)/($U$3-$U$8)*100</f>
        <v>5.51710179452471</v>
      </c>
      <c r="AB241" s="50">
        <f t="shared" si="41"/>
        <v>37.4530489797802</v>
      </c>
    </row>
    <row r="242" s="25" customFormat="1" spans="1:28">
      <c r="A242" s="28" t="s">
        <v>184</v>
      </c>
      <c r="B242" s="29">
        <v>2015</v>
      </c>
      <c r="C242" s="30">
        <v>52321</v>
      </c>
      <c r="D242" s="30">
        <v>798686</v>
      </c>
      <c r="E242" s="30">
        <v>37564</v>
      </c>
      <c r="F242" s="30">
        <v>412345</v>
      </c>
      <c r="G242" s="31">
        <f t="shared" si="33"/>
        <v>89885</v>
      </c>
      <c r="H242" s="31">
        <f t="shared" si="34"/>
        <v>1211031</v>
      </c>
      <c r="I242" s="36">
        <v>2415.27</v>
      </c>
      <c r="J242" s="30">
        <v>5.08</v>
      </c>
      <c r="K242" s="31"/>
      <c r="L242" s="36"/>
      <c r="M242" s="39">
        <v>10317</v>
      </c>
      <c r="N242" s="39">
        <v>6341</v>
      </c>
      <c r="O242" s="30">
        <v>11.9</v>
      </c>
      <c r="P242" s="40">
        <f t="shared" si="35"/>
        <v>13.4731156477722</v>
      </c>
      <c r="Q242" s="30">
        <v>7</v>
      </c>
      <c r="R242" s="37">
        <f t="shared" si="32"/>
        <v>5.08</v>
      </c>
      <c r="S242" s="30">
        <v>3.13</v>
      </c>
      <c r="T242" s="49">
        <f t="shared" si="36"/>
        <v>16.2703043683962</v>
      </c>
      <c r="U242" s="37">
        <f t="shared" si="37"/>
        <v>4.92698538879711</v>
      </c>
      <c r="V242" s="50">
        <f t="shared" si="38"/>
        <v>87.9624993383027</v>
      </c>
      <c r="W242" s="50">
        <f>(Q242-$Q$8)/($Q$3-$Q$8)*100</f>
        <v>47.9065849125153</v>
      </c>
      <c r="X242" s="50">
        <f>(R242-$R$8)/($R$3-$R$8)*100</f>
        <v>108.432901969483</v>
      </c>
      <c r="Y242" s="50">
        <f t="shared" si="39"/>
        <v>105.076998201694</v>
      </c>
      <c r="Z242" s="50">
        <f t="shared" si="40"/>
        <v>117.998744473094</v>
      </c>
      <c r="AA242" s="50">
        <f>(U242-$U$8)/($U$3-$U$8)*100</f>
        <v>102.440918567518</v>
      </c>
      <c r="AB242" s="50">
        <f t="shared" si="41"/>
        <v>97.7509636918811</v>
      </c>
    </row>
    <row r="243" s="25" customFormat="1" spans="1:28">
      <c r="A243" s="28" t="s">
        <v>198</v>
      </c>
      <c r="B243" s="29">
        <v>2015</v>
      </c>
      <c r="C243" s="30">
        <v>308059</v>
      </c>
      <c r="D243" s="30">
        <v>5417353</v>
      </c>
      <c r="E243" s="30">
        <v>198832</v>
      </c>
      <c r="F243" s="30">
        <v>2463860</v>
      </c>
      <c r="G243" s="31">
        <f t="shared" si="33"/>
        <v>506891</v>
      </c>
      <c r="H243" s="31">
        <f t="shared" si="34"/>
        <v>7881213</v>
      </c>
      <c r="I243" s="36">
        <v>8204</v>
      </c>
      <c r="J243" s="30">
        <v>5.96</v>
      </c>
      <c r="K243" s="31"/>
      <c r="L243" s="36"/>
      <c r="M243" s="39">
        <v>27937</v>
      </c>
      <c r="N243" s="36">
        <v>193159</v>
      </c>
      <c r="O243" s="30">
        <v>34.1</v>
      </c>
      <c r="P243" s="40">
        <f t="shared" si="35"/>
        <v>15.5481415136588</v>
      </c>
      <c r="Q243" s="30">
        <v>5.8</v>
      </c>
      <c r="R243" s="37">
        <f t="shared" si="32"/>
        <v>5.96</v>
      </c>
      <c r="S243" s="30">
        <v>0.41</v>
      </c>
      <c r="T243" s="49">
        <f t="shared" si="36"/>
        <v>1.44632142431883</v>
      </c>
      <c r="U243" s="37">
        <f t="shared" si="37"/>
        <v>4.15650901999025</v>
      </c>
      <c r="V243" s="50">
        <f t="shared" si="38"/>
        <v>66.8919155644612</v>
      </c>
      <c r="W243" s="50">
        <f>(Q243-$Q$8)/($Q$3-$Q$8)*100</f>
        <v>35.8986773293907</v>
      </c>
      <c r="X243" s="50">
        <f>(R243-$R$8)/($R$3-$R$8)*100</f>
        <v>142.893306451627</v>
      </c>
      <c r="Y243" s="50">
        <f t="shared" si="39"/>
        <v>8.50816116512184</v>
      </c>
      <c r="Z243" s="50">
        <f t="shared" si="40"/>
        <v>10.4423714817806</v>
      </c>
      <c r="AA243" s="50">
        <f>(U243-$U$8)/($U$3-$U$8)*100</f>
        <v>72.26941025727</v>
      </c>
      <c r="AB243" s="50">
        <f t="shared" si="41"/>
        <v>44.9572667371335</v>
      </c>
    </row>
    <row r="244" s="25" customFormat="1" spans="1:28">
      <c r="A244" s="28" t="s">
        <v>177</v>
      </c>
      <c r="B244" s="29">
        <v>2015</v>
      </c>
      <c r="C244" s="30">
        <v>40202</v>
      </c>
      <c r="D244" s="30">
        <v>602144</v>
      </c>
      <c r="E244" s="30">
        <v>26345</v>
      </c>
      <c r="F244" s="30">
        <v>261474</v>
      </c>
      <c r="G244" s="31">
        <f t="shared" si="33"/>
        <v>66547</v>
      </c>
      <c r="H244" s="31">
        <f t="shared" si="34"/>
        <v>863618</v>
      </c>
      <c r="I244" s="36">
        <v>1546.95</v>
      </c>
      <c r="J244" s="30">
        <v>4.12</v>
      </c>
      <c r="K244" s="31"/>
      <c r="L244" s="36"/>
      <c r="M244" s="39">
        <v>14019</v>
      </c>
      <c r="N244" s="39">
        <v>11760</v>
      </c>
      <c r="O244" s="30">
        <v>5.5</v>
      </c>
      <c r="P244" s="40">
        <f t="shared" si="35"/>
        <v>12.977564728688</v>
      </c>
      <c r="Q244" s="30">
        <v>5.9</v>
      </c>
      <c r="R244" s="37">
        <f t="shared" si="32"/>
        <v>4.12</v>
      </c>
      <c r="S244" s="30">
        <v>1.1</v>
      </c>
      <c r="T244" s="49">
        <f t="shared" si="36"/>
        <v>11.9209183673469</v>
      </c>
      <c r="U244" s="37">
        <f t="shared" si="37"/>
        <v>3.55538317334109</v>
      </c>
      <c r="V244" s="50">
        <f t="shared" si="38"/>
        <v>92.9945075298274</v>
      </c>
      <c r="W244" s="50">
        <f>(Q244-$Q$8)/($Q$3-$Q$8)*100</f>
        <v>36.8993362946511</v>
      </c>
      <c r="X244" s="50">
        <f>(R244-$R$8)/($R$3-$R$8)*100</f>
        <v>70.8397334435079</v>
      </c>
      <c r="Y244" s="50">
        <f t="shared" si="39"/>
        <v>33.00540291337</v>
      </c>
      <c r="Z244" s="50">
        <f t="shared" si="40"/>
        <v>86.4414912856876</v>
      </c>
      <c r="AA244" s="50">
        <f>(U244-$U$8)/($U$3-$U$8)*100</f>
        <v>48.7295922797686</v>
      </c>
      <c r="AB244" s="50">
        <f t="shared" si="41"/>
        <v>64.7607465826996</v>
      </c>
    </row>
    <row r="245" s="25" customFormat="1" spans="1:28">
      <c r="A245" s="28" t="s">
        <v>201</v>
      </c>
      <c r="B245" s="52">
        <v>2015</v>
      </c>
      <c r="C245" s="30">
        <v>20890</v>
      </c>
      <c r="D245" s="30">
        <v>292290</v>
      </c>
      <c r="E245" s="30">
        <v>9714</v>
      </c>
      <c r="F245" s="30">
        <v>117520</v>
      </c>
      <c r="G245" s="31">
        <f t="shared" si="33"/>
        <v>30604</v>
      </c>
      <c r="H245" s="31">
        <f t="shared" si="34"/>
        <v>409810</v>
      </c>
      <c r="I245" s="36">
        <v>323.97</v>
      </c>
      <c r="J245" s="30">
        <v>4.33</v>
      </c>
      <c r="K245" s="31"/>
      <c r="L245" s="36"/>
      <c r="M245" s="39">
        <v>1891</v>
      </c>
      <c r="N245" s="36">
        <v>870537</v>
      </c>
      <c r="O245" s="30">
        <v>2.8</v>
      </c>
      <c r="P245" s="40">
        <f t="shared" si="35"/>
        <v>13.3907332374853</v>
      </c>
      <c r="Q245" s="30">
        <v>4.4</v>
      </c>
      <c r="R245" s="37">
        <f t="shared" si="32"/>
        <v>4.33</v>
      </c>
      <c r="S245" s="30">
        <v>0.5</v>
      </c>
      <c r="T245" s="49">
        <f t="shared" si="36"/>
        <v>0.021722224328202</v>
      </c>
      <c r="U245" s="37">
        <f t="shared" si="37"/>
        <v>8.64277556563879</v>
      </c>
      <c r="V245" s="50">
        <f t="shared" si="38"/>
        <v>88.7990409477243</v>
      </c>
      <c r="W245" s="50">
        <f>(Q245-$Q$8)/($Q$3-$Q$8)*100</f>
        <v>21.8894518157453</v>
      </c>
      <c r="X245" s="50">
        <f>(R245-$R$8)/($R$3-$R$8)*100</f>
        <v>79.063239058565</v>
      </c>
      <c r="Y245" s="50">
        <f t="shared" si="39"/>
        <v>11.7034535670672</v>
      </c>
      <c r="Z245" s="50">
        <f t="shared" si="40"/>
        <v>0.106099273741094</v>
      </c>
      <c r="AA245" s="50">
        <f>(U245-$U$8)/($U$3-$U$8)*100</f>
        <v>247.949591822906</v>
      </c>
      <c r="AB245" s="50">
        <f t="shared" si="41"/>
        <v>63.4893844109953</v>
      </c>
    </row>
    <row r="246" s="25" customFormat="1" spans="1:28">
      <c r="A246" s="28" t="s">
        <v>206</v>
      </c>
      <c r="B246" s="29">
        <v>2015</v>
      </c>
      <c r="C246" s="30">
        <v>144767</v>
      </c>
      <c r="D246" s="30">
        <v>2048874</v>
      </c>
      <c r="E246" s="30">
        <v>85749</v>
      </c>
      <c r="F246" s="30">
        <v>907400</v>
      </c>
      <c r="G246" s="31">
        <f t="shared" si="33"/>
        <v>230516</v>
      </c>
      <c r="H246" s="31">
        <f t="shared" si="34"/>
        <v>2956274</v>
      </c>
      <c r="I246" s="36">
        <v>2359.73</v>
      </c>
      <c r="J246" s="30">
        <v>6.37</v>
      </c>
      <c r="K246" s="31"/>
      <c r="L246" s="36"/>
      <c r="M246" s="39">
        <v>12827</v>
      </c>
      <c r="N246" s="36">
        <v>228504</v>
      </c>
      <c r="O246" s="30">
        <v>5.2</v>
      </c>
      <c r="P246" s="40">
        <f t="shared" si="35"/>
        <v>12.8245935206233</v>
      </c>
      <c r="Q246" s="30">
        <v>6.9</v>
      </c>
      <c r="R246" s="37">
        <f t="shared" si="32"/>
        <v>6.37</v>
      </c>
      <c r="S246" s="30">
        <v>0.55</v>
      </c>
      <c r="T246" s="49">
        <f t="shared" si="36"/>
        <v>0.561346847319959</v>
      </c>
      <c r="U246" s="37">
        <f t="shared" si="37"/>
        <v>2.20364194208659</v>
      </c>
      <c r="V246" s="50">
        <f t="shared" si="38"/>
        <v>94.547834024452</v>
      </c>
      <c r="W246" s="50">
        <f>(Q246-$Q$8)/($Q$3-$Q$8)*100</f>
        <v>46.9059259472549</v>
      </c>
      <c r="X246" s="50">
        <f>(R246-$R$8)/($R$3-$R$8)*100</f>
        <v>158.948722176262</v>
      </c>
      <c r="Y246" s="50">
        <f t="shared" si="39"/>
        <v>13.4786160125925</v>
      </c>
      <c r="Z246" s="50">
        <f t="shared" si="40"/>
        <v>4.02138084447357</v>
      </c>
      <c r="AA246" s="50">
        <f>(U246-$U$8)/($U$3-$U$8)*100</f>
        <v>-4.20398679321009</v>
      </c>
      <c r="AB246" s="50">
        <f t="shared" si="41"/>
        <v>39.7105448496317</v>
      </c>
    </row>
    <row r="247" s="25" customFormat="1" spans="1:28">
      <c r="A247" s="28" t="s">
        <v>200</v>
      </c>
      <c r="B247" s="29">
        <v>2015</v>
      </c>
      <c r="C247" s="30">
        <v>224835</v>
      </c>
      <c r="D247" s="30">
        <v>3777774</v>
      </c>
      <c r="E247" s="30">
        <v>123858</v>
      </c>
      <c r="F247" s="30">
        <v>1894282</v>
      </c>
      <c r="G247" s="31">
        <f t="shared" si="33"/>
        <v>348693</v>
      </c>
      <c r="H247" s="31">
        <f t="shared" si="34"/>
        <v>5672056</v>
      </c>
      <c r="I247" s="36">
        <v>4741.8</v>
      </c>
      <c r="J247" s="30">
        <v>5.01</v>
      </c>
      <c r="K247" s="31"/>
      <c r="L247" s="36"/>
      <c r="M247" s="39">
        <v>12690</v>
      </c>
      <c r="N247" s="36">
        <v>195107</v>
      </c>
      <c r="O247" s="30">
        <v>6.2</v>
      </c>
      <c r="P247" s="40">
        <f t="shared" si="35"/>
        <v>16.2666184867491</v>
      </c>
      <c r="Q247" s="30">
        <v>4.8</v>
      </c>
      <c r="R247" s="37">
        <f t="shared" si="32"/>
        <v>5.01</v>
      </c>
      <c r="S247" s="30">
        <v>0.41</v>
      </c>
      <c r="T247" s="49">
        <f t="shared" si="36"/>
        <v>0.650412337845387</v>
      </c>
      <c r="U247" s="37">
        <f t="shared" si="37"/>
        <v>1.30752035092159</v>
      </c>
      <c r="V247" s="50">
        <f t="shared" si="38"/>
        <v>59.5962333756479</v>
      </c>
      <c r="W247" s="50">
        <f>(Q247-$Q$8)/($Q$3-$Q$8)*100</f>
        <v>25.8920876767868</v>
      </c>
      <c r="X247" s="50">
        <f>(R247-$R$8)/($R$3-$R$8)*100</f>
        <v>105.691733431131</v>
      </c>
      <c r="Y247" s="50">
        <f t="shared" si="39"/>
        <v>8.50816116512184</v>
      </c>
      <c r="Z247" s="50">
        <f t="shared" si="40"/>
        <v>4.6676013073374</v>
      </c>
      <c r="AA247" s="50">
        <f>(U247-$U$8)/($U$3-$U$8)*100</f>
        <v>-39.2957055394924</v>
      </c>
      <c r="AB247" s="50">
        <f t="shared" si="41"/>
        <v>20.1745702370239</v>
      </c>
    </row>
    <row r="248" s="25" customFormat="1" spans="1:28">
      <c r="A248" s="28" t="s">
        <v>186</v>
      </c>
      <c r="B248" s="29">
        <v>2015</v>
      </c>
      <c r="C248" s="30">
        <v>194769</v>
      </c>
      <c r="D248" s="30">
        <v>3569926</v>
      </c>
      <c r="E248" s="30">
        <v>120224</v>
      </c>
      <c r="F248" s="30">
        <v>1479353</v>
      </c>
      <c r="G248" s="31">
        <f t="shared" si="33"/>
        <v>314993</v>
      </c>
      <c r="H248" s="31">
        <f t="shared" si="34"/>
        <v>5049279</v>
      </c>
      <c r="I248" s="36">
        <v>5539</v>
      </c>
      <c r="J248" s="30">
        <v>4.92</v>
      </c>
      <c r="K248" s="31"/>
      <c r="L248" s="36"/>
      <c r="M248" s="39">
        <v>39293</v>
      </c>
      <c r="N248" s="36">
        <v>105672</v>
      </c>
      <c r="O248" s="30">
        <v>22.9</v>
      </c>
      <c r="P248" s="40">
        <f t="shared" si="35"/>
        <v>16.0298133609318</v>
      </c>
      <c r="Q248" s="30">
        <v>7.3</v>
      </c>
      <c r="R248" s="37">
        <f t="shared" si="32"/>
        <v>4.92</v>
      </c>
      <c r="S248" s="30">
        <v>1.13</v>
      </c>
      <c r="T248" s="49">
        <f t="shared" si="36"/>
        <v>3.71839276251041</v>
      </c>
      <c r="U248" s="37">
        <f t="shared" si="37"/>
        <v>4.13432027441776</v>
      </c>
      <c r="V248" s="50">
        <f t="shared" si="38"/>
        <v>62.0008406259173</v>
      </c>
      <c r="W248" s="50">
        <f>(Q248-$Q$8)/($Q$3-$Q$8)*100</f>
        <v>50.9085618082965</v>
      </c>
      <c r="X248" s="50">
        <f>(R248-$R$8)/($R$3-$R$8)*100</f>
        <v>102.167373881821</v>
      </c>
      <c r="Y248" s="50">
        <f t="shared" si="39"/>
        <v>34.0705003806851</v>
      </c>
      <c r="Z248" s="50">
        <f t="shared" si="40"/>
        <v>26.9275329417811</v>
      </c>
      <c r="AA248" s="50">
        <f>(U248-$U$8)/($U$3-$U$8)*100</f>
        <v>71.40050895343</v>
      </c>
      <c r="AB248" s="50">
        <f t="shared" si="41"/>
        <v>51.0520590359657</v>
      </c>
    </row>
    <row r="249" s="25" customFormat="1" spans="1:28">
      <c r="A249" s="28" t="s">
        <v>197</v>
      </c>
      <c r="B249" s="29">
        <v>2015</v>
      </c>
      <c r="C249" s="30">
        <v>118897</v>
      </c>
      <c r="D249" s="30">
        <v>2073320</v>
      </c>
      <c r="E249" s="30">
        <v>75556</v>
      </c>
      <c r="F249" s="30">
        <v>960383</v>
      </c>
      <c r="G249" s="31">
        <f t="shared" si="33"/>
        <v>194453</v>
      </c>
      <c r="H249" s="31">
        <f t="shared" si="34"/>
        <v>3033703</v>
      </c>
      <c r="I249" s="36">
        <v>3016.55</v>
      </c>
      <c r="J249" s="30">
        <v>5.85</v>
      </c>
      <c r="K249" s="31"/>
      <c r="L249" s="36"/>
      <c r="M249" s="39">
        <v>16128</v>
      </c>
      <c r="N249" s="39">
        <v>82402</v>
      </c>
      <c r="O249" s="30">
        <v>9.1</v>
      </c>
      <c r="P249" s="40">
        <f t="shared" si="35"/>
        <v>15.6012146894108</v>
      </c>
      <c r="Q249" s="30">
        <v>5.5</v>
      </c>
      <c r="R249" s="37">
        <f t="shared" si="32"/>
        <v>5.85</v>
      </c>
      <c r="S249" s="30">
        <v>0.43</v>
      </c>
      <c r="T249" s="49">
        <f t="shared" si="36"/>
        <v>1.95723404771729</v>
      </c>
      <c r="U249" s="37">
        <f t="shared" si="37"/>
        <v>3.01669125325289</v>
      </c>
      <c r="V249" s="50">
        <f t="shared" si="38"/>
        <v>66.3529908145523</v>
      </c>
      <c r="W249" s="50">
        <f>(Q249-$Q$8)/($Q$3-$Q$8)*100</f>
        <v>32.8967004336095</v>
      </c>
      <c r="X249" s="50">
        <f>(R249-$R$8)/($R$3-$R$8)*100</f>
        <v>138.585755891359</v>
      </c>
      <c r="Y249" s="50">
        <f t="shared" si="39"/>
        <v>9.21822614333193</v>
      </c>
      <c r="Z249" s="50">
        <f t="shared" si="40"/>
        <v>14.1493312708953</v>
      </c>
      <c r="AA249" s="50">
        <f>(U249-$U$8)/($U$3-$U$8)*100</f>
        <v>27.6346588053342</v>
      </c>
      <c r="AB249" s="50">
        <f t="shared" si="41"/>
        <v>38.5187613999287</v>
      </c>
    </row>
    <row r="250" s="25" customFormat="1" spans="1:28">
      <c r="A250" s="28" t="s">
        <v>187</v>
      </c>
      <c r="B250" s="29">
        <v>2016</v>
      </c>
      <c r="C250" s="30">
        <v>240493</v>
      </c>
      <c r="D250" s="30">
        <v>4303637</v>
      </c>
      <c r="E250" s="30">
        <v>151870</v>
      </c>
      <c r="F250" s="30">
        <v>1941986</v>
      </c>
      <c r="G250" s="31">
        <f t="shared" si="33"/>
        <v>392363</v>
      </c>
      <c r="H250" s="31">
        <f t="shared" si="34"/>
        <v>6245623</v>
      </c>
      <c r="I250" s="36">
        <v>6196</v>
      </c>
      <c r="J250" s="30">
        <v>4.55</v>
      </c>
      <c r="K250" s="31"/>
      <c r="L250" s="36"/>
      <c r="M250" s="39">
        <v>33100</v>
      </c>
      <c r="N250" s="36">
        <v>140208</v>
      </c>
      <c r="O250" s="30">
        <v>16.4</v>
      </c>
      <c r="P250" s="40">
        <f t="shared" si="35"/>
        <v>15.9179713683502</v>
      </c>
      <c r="Q250" s="30">
        <v>4.74</v>
      </c>
      <c r="R250" s="37">
        <f t="shared" si="32"/>
        <v>4.55</v>
      </c>
      <c r="S250" s="37">
        <v>0.455364744110479</v>
      </c>
      <c r="T250" s="49">
        <f t="shared" si="36"/>
        <v>2.36077827228118</v>
      </c>
      <c r="U250" s="37">
        <f t="shared" si="37"/>
        <v>2.6468689477082</v>
      </c>
      <c r="V250" s="50">
        <f t="shared" si="38"/>
        <v>63.1365257818791</v>
      </c>
      <c r="W250" s="50">
        <f>(Q250-$Q$8)/($Q$3-$Q$8)*100</f>
        <v>25.2916922976306</v>
      </c>
      <c r="X250" s="50">
        <f>(R250-$R$8)/($R$3-$R$8)*100</f>
        <v>87.678340179101</v>
      </c>
      <c r="Y250" s="50">
        <f t="shared" si="39"/>
        <v>10.1187569670375</v>
      </c>
      <c r="Z250" s="50">
        <f t="shared" si="40"/>
        <v>17.077272654761</v>
      </c>
      <c r="AA250" s="50">
        <f>(U250-$U$8)/($U$3-$U$8)*100</f>
        <v>13.1525835376194</v>
      </c>
      <c r="AB250" s="50">
        <f t="shared" si="41"/>
        <v>30.6459496019634</v>
      </c>
    </row>
    <row r="251" s="25" customFormat="1" spans="1:28">
      <c r="A251" s="28" t="s">
        <v>176</v>
      </c>
      <c r="B251" s="29">
        <v>2016</v>
      </c>
      <c r="C251" s="30">
        <v>61811</v>
      </c>
      <c r="D251" s="30">
        <v>868417</v>
      </c>
      <c r="E251" s="30">
        <v>33469</v>
      </c>
      <c r="F251" s="30">
        <v>268273</v>
      </c>
      <c r="G251" s="31">
        <f t="shared" si="33"/>
        <v>95280</v>
      </c>
      <c r="H251" s="31">
        <f t="shared" si="34"/>
        <v>1136690</v>
      </c>
      <c r="I251" s="36">
        <v>2173</v>
      </c>
      <c r="J251" s="30">
        <v>5.39</v>
      </c>
      <c r="K251" s="31"/>
      <c r="L251" s="30">
        <v>6229</v>
      </c>
      <c r="M251" s="30">
        <v>14316</v>
      </c>
      <c r="N251" s="30">
        <v>16406</v>
      </c>
      <c r="O251" s="30">
        <v>14.4</v>
      </c>
      <c r="P251" s="40">
        <f t="shared" si="35"/>
        <v>11.9299958018472</v>
      </c>
      <c r="Q251" s="30">
        <v>10.77</v>
      </c>
      <c r="R251" s="37">
        <f t="shared" si="32"/>
        <v>5.39</v>
      </c>
      <c r="S251" s="40">
        <f>L251/I251</f>
        <v>2.86654394845835</v>
      </c>
      <c r="T251" s="49">
        <f t="shared" si="36"/>
        <v>8.72607582591735</v>
      </c>
      <c r="U251" s="37">
        <f t="shared" si="37"/>
        <v>6.62678324896457</v>
      </c>
      <c r="V251" s="50">
        <f t="shared" si="38"/>
        <v>103.631911715843</v>
      </c>
      <c r="W251" s="50">
        <f>(Q251-$Q$8)/($Q$3-$Q$8)*100</f>
        <v>85.6314279028318</v>
      </c>
      <c r="X251" s="50">
        <f>(R251-$R$8)/($R$3-$R$8)*100</f>
        <v>120.572362639329</v>
      </c>
      <c r="Y251" s="50">
        <f t="shared" si="39"/>
        <v>95.7234524268323</v>
      </c>
      <c r="Z251" s="50">
        <f t="shared" si="40"/>
        <v>63.2611033069084</v>
      </c>
      <c r="AA251" s="50">
        <f>(U251-$U$8)/($U$3-$U$8)*100</f>
        <v>169.004238793942</v>
      </c>
      <c r="AB251" s="50">
        <f t="shared" si="41"/>
        <v>99.1342218819228</v>
      </c>
    </row>
    <row r="252" s="25" customFormat="1" spans="1:28">
      <c r="A252" s="28" t="s">
        <v>188</v>
      </c>
      <c r="B252" s="29">
        <v>2016</v>
      </c>
      <c r="C252" s="30">
        <v>165910</v>
      </c>
      <c r="D252" s="30">
        <v>2986658</v>
      </c>
      <c r="E252" s="30">
        <v>98789</v>
      </c>
      <c r="F252" s="30">
        <v>1154758</v>
      </c>
      <c r="G252" s="31">
        <f t="shared" si="33"/>
        <v>264699</v>
      </c>
      <c r="H252" s="31">
        <f t="shared" si="34"/>
        <v>4141416</v>
      </c>
      <c r="I252" s="36">
        <v>3874</v>
      </c>
      <c r="J252" s="30">
        <v>4.51</v>
      </c>
      <c r="K252" s="58"/>
      <c r="L252" s="36"/>
      <c r="M252" s="39">
        <v>17657</v>
      </c>
      <c r="N252" s="36">
        <v>123707</v>
      </c>
      <c r="O252" s="30">
        <v>5.7</v>
      </c>
      <c r="P252" s="40">
        <f t="shared" si="35"/>
        <v>15.6457561229925</v>
      </c>
      <c r="Q252" s="30">
        <v>5.67</v>
      </c>
      <c r="R252" s="37">
        <f t="shared" si="32"/>
        <v>4.51</v>
      </c>
      <c r="S252" s="37">
        <v>0.428854396285234</v>
      </c>
      <c r="T252" s="49">
        <f t="shared" si="36"/>
        <v>1.42732424195882</v>
      </c>
      <c r="U252" s="37">
        <f t="shared" si="37"/>
        <v>1.47134744450181</v>
      </c>
      <c r="V252" s="50">
        <f t="shared" si="38"/>
        <v>65.9007005452502</v>
      </c>
      <c r="W252" s="50">
        <f>(Q252-$Q$8)/($Q$3-$Q$8)*100</f>
        <v>34.5978206745522</v>
      </c>
      <c r="X252" s="50">
        <f>(R252-$R$8)/($R$3-$R$8)*100</f>
        <v>86.1119581571853</v>
      </c>
      <c r="Y252" s="50">
        <f t="shared" si="39"/>
        <v>9.17755348949378</v>
      </c>
      <c r="Z252" s="50">
        <f t="shared" si="40"/>
        <v>10.3045361888364</v>
      </c>
      <c r="AA252" s="50">
        <f>(U252-$U$8)/($U$3-$U$8)*100</f>
        <v>-32.8803101873239</v>
      </c>
      <c r="AB252" s="50">
        <f t="shared" si="41"/>
        <v>23.2219213506653</v>
      </c>
    </row>
    <row r="253" s="25" customFormat="1" spans="1:28">
      <c r="A253" s="28" t="s">
        <v>203</v>
      </c>
      <c r="B253" s="29">
        <v>2016</v>
      </c>
      <c r="C253" s="30">
        <v>141113</v>
      </c>
      <c r="D253" s="30">
        <v>1821629</v>
      </c>
      <c r="E253" s="30">
        <v>82364</v>
      </c>
      <c r="F253" s="30">
        <v>876171</v>
      </c>
      <c r="G253" s="31">
        <f t="shared" si="33"/>
        <v>223477</v>
      </c>
      <c r="H253" s="31">
        <f t="shared" si="34"/>
        <v>2697800</v>
      </c>
      <c r="I253" s="36">
        <v>2610</v>
      </c>
      <c r="J253" s="30">
        <v>5.15</v>
      </c>
      <c r="K253" s="58"/>
      <c r="L253" s="36"/>
      <c r="M253" s="39">
        <v>9933</v>
      </c>
      <c r="N253" s="36">
        <v>384073</v>
      </c>
      <c r="O253" s="30">
        <v>3.3</v>
      </c>
      <c r="P253" s="40">
        <f t="shared" si="35"/>
        <v>12.0719358144239</v>
      </c>
      <c r="Q253" s="30">
        <v>5.16</v>
      </c>
      <c r="R253" s="37">
        <f t="shared" si="32"/>
        <v>5.15</v>
      </c>
      <c r="S253" s="37">
        <v>0.555315947716073</v>
      </c>
      <c r="T253" s="49">
        <f t="shared" si="36"/>
        <v>0.258622709745283</v>
      </c>
      <c r="U253" s="37">
        <f t="shared" si="37"/>
        <v>1.26436781609195</v>
      </c>
      <c r="V253" s="50">
        <f t="shared" si="38"/>
        <v>102.190600079673</v>
      </c>
      <c r="W253" s="50">
        <f>(Q253-$Q$8)/($Q$3-$Q$8)*100</f>
        <v>29.4944599517242</v>
      </c>
      <c r="X253" s="50">
        <f>(R253-$R$8)/($R$3-$R$8)*100</f>
        <v>111.174070507835</v>
      </c>
      <c r="Y253" s="50">
        <f t="shared" si="39"/>
        <v>13.6673494275514</v>
      </c>
      <c r="Z253" s="50">
        <f t="shared" si="40"/>
        <v>1.82494616310041</v>
      </c>
      <c r="AA253" s="50">
        <f>(U253-$U$8)/($U$3-$U$8)*100</f>
        <v>-40.9855394084232</v>
      </c>
      <c r="AB253" s="50">
        <f t="shared" si="41"/>
        <v>27.3199214072924</v>
      </c>
    </row>
    <row r="254" s="25" customFormat="1" spans="1:28">
      <c r="A254" s="28" t="s">
        <v>194</v>
      </c>
      <c r="B254" s="29">
        <v>2016</v>
      </c>
      <c r="C254" s="30">
        <v>486578</v>
      </c>
      <c r="D254" s="30">
        <v>9052214</v>
      </c>
      <c r="E254" s="30">
        <v>275836</v>
      </c>
      <c r="F254" s="30">
        <v>3478440</v>
      </c>
      <c r="G254" s="31">
        <f t="shared" si="33"/>
        <v>762414</v>
      </c>
      <c r="H254" s="31">
        <f t="shared" si="34"/>
        <v>12530654</v>
      </c>
      <c r="I254" s="36">
        <v>10999</v>
      </c>
      <c r="J254" s="30">
        <v>4.23</v>
      </c>
      <c r="K254" s="31"/>
      <c r="L254" s="36"/>
      <c r="M254" s="39">
        <v>71204</v>
      </c>
      <c r="N254" s="36">
        <v>179839</v>
      </c>
      <c r="O254" s="30">
        <v>21.2</v>
      </c>
      <c r="P254" s="40">
        <f t="shared" si="35"/>
        <v>16.4354982988245</v>
      </c>
      <c r="Q254" s="30">
        <v>6.05</v>
      </c>
      <c r="R254" s="37">
        <f t="shared" ref="R254:R317" si="42">J254</f>
        <v>4.23</v>
      </c>
      <c r="S254" s="37">
        <v>0.730420563700708</v>
      </c>
      <c r="T254" s="49">
        <f t="shared" si="36"/>
        <v>3.9593191688121</v>
      </c>
      <c r="U254" s="37">
        <f t="shared" si="37"/>
        <v>1.92744794981362</v>
      </c>
      <c r="V254" s="50">
        <f t="shared" si="38"/>
        <v>57.8813650038622</v>
      </c>
      <c r="W254" s="50">
        <f>(Q254-$Q$8)/($Q$3-$Q$8)*100</f>
        <v>38.4003247425416</v>
      </c>
      <c r="X254" s="50">
        <f>(R254-$R$8)/($R$3-$R$8)*100</f>
        <v>75.1472840037759</v>
      </c>
      <c r="Y254" s="50">
        <f t="shared" si="39"/>
        <v>19.8841321942322</v>
      </c>
      <c r="Z254" s="50">
        <f t="shared" si="40"/>
        <v>28.6755901621245</v>
      </c>
      <c r="AA254" s="50">
        <f>(U254-$U$8)/($U$3-$U$8)*100</f>
        <v>-15.0196193946474</v>
      </c>
      <c r="AB254" s="50">
        <f t="shared" si="41"/>
        <v>31.2893358309132</v>
      </c>
    </row>
    <row r="255" s="25" customFormat="1" spans="1:28">
      <c r="A255" s="28" t="s">
        <v>195</v>
      </c>
      <c r="B255" s="29">
        <v>2016</v>
      </c>
      <c r="C255" s="30">
        <v>232548</v>
      </c>
      <c r="D255" s="30">
        <v>4513712</v>
      </c>
      <c r="E255" s="30">
        <v>123427</v>
      </c>
      <c r="F255" s="30">
        <v>1987540</v>
      </c>
      <c r="G255" s="31">
        <f t="shared" si="33"/>
        <v>355975</v>
      </c>
      <c r="H255" s="31">
        <f t="shared" si="34"/>
        <v>6501252</v>
      </c>
      <c r="I255" s="36">
        <v>4838</v>
      </c>
      <c r="J255" s="30">
        <v>4.64</v>
      </c>
      <c r="K255" s="31"/>
      <c r="L255" s="36"/>
      <c r="M255" s="39">
        <v>18555</v>
      </c>
      <c r="N255" s="36">
        <v>239096</v>
      </c>
      <c r="O255" s="30">
        <v>5.2</v>
      </c>
      <c r="P255" s="40">
        <f t="shared" si="35"/>
        <v>18.263226350165</v>
      </c>
      <c r="Q255" s="30">
        <v>5.99</v>
      </c>
      <c r="R255" s="37">
        <f t="shared" si="42"/>
        <v>4.64</v>
      </c>
      <c r="S255" s="37">
        <v>0.301780187416332</v>
      </c>
      <c r="T255" s="49">
        <f t="shared" si="36"/>
        <v>0.776048114564861</v>
      </c>
      <c r="U255" s="37">
        <f t="shared" si="37"/>
        <v>1.07482430756511</v>
      </c>
      <c r="V255" s="50">
        <f t="shared" si="38"/>
        <v>39.3219351409888</v>
      </c>
      <c r="W255" s="50">
        <f>(Q255-$Q$8)/($Q$3-$Q$8)*100</f>
        <v>37.7999293633854</v>
      </c>
      <c r="X255" s="50">
        <f>(R255-$R$8)/($R$3-$R$8)*100</f>
        <v>91.2026997284111</v>
      </c>
      <c r="Y255" s="50">
        <f t="shared" si="39"/>
        <v>4.66600622191572</v>
      </c>
      <c r="Z255" s="50">
        <f t="shared" si="40"/>
        <v>5.57915986166588</v>
      </c>
      <c r="AA255" s="50">
        <f>(U255-$U$8)/($U$3-$U$8)*100</f>
        <v>-48.4079780116048</v>
      </c>
      <c r="AB255" s="50">
        <f t="shared" si="41"/>
        <v>15.8010018385437</v>
      </c>
    </row>
    <row r="256" s="25" customFormat="1" spans="1:28">
      <c r="A256" s="28" t="s">
        <v>199</v>
      </c>
      <c r="B256" s="29">
        <v>2016</v>
      </c>
      <c r="C256" s="30">
        <v>197069</v>
      </c>
      <c r="D256" s="30">
        <v>3533745</v>
      </c>
      <c r="E256" s="30">
        <v>127097</v>
      </c>
      <c r="F256" s="30">
        <v>1891411</v>
      </c>
      <c r="G256" s="31">
        <f t="shared" si="33"/>
        <v>324166</v>
      </c>
      <c r="H256" s="31">
        <f t="shared" si="34"/>
        <v>5425156</v>
      </c>
      <c r="I256" s="36">
        <v>3555</v>
      </c>
      <c r="J256" s="30">
        <v>5.92</v>
      </c>
      <c r="K256" s="31"/>
      <c r="L256" s="36"/>
      <c r="M256" s="39">
        <v>8208</v>
      </c>
      <c r="N256" s="36">
        <v>72087</v>
      </c>
      <c r="O256" s="30">
        <v>8.7</v>
      </c>
      <c r="P256" s="40">
        <f t="shared" si="35"/>
        <v>16.7357341608929</v>
      </c>
      <c r="Q256" s="30">
        <v>5.76</v>
      </c>
      <c r="R256" s="37">
        <f t="shared" si="42"/>
        <v>5.92</v>
      </c>
      <c r="S256" s="37">
        <v>0.17817933515422</v>
      </c>
      <c r="T256" s="49">
        <f t="shared" si="36"/>
        <v>1.13862416247035</v>
      </c>
      <c r="U256" s="37">
        <f t="shared" si="37"/>
        <v>2.44725738396624</v>
      </c>
      <c r="V256" s="50">
        <f t="shared" si="38"/>
        <v>54.8326584852474</v>
      </c>
      <c r="W256" s="50">
        <f>(Q256-$Q$8)/($Q$3-$Q$8)*100</f>
        <v>35.4984137432865</v>
      </c>
      <c r="X256" s="50">
        <f>(R256-$R$8)/($R$3-$R$8)*100</f>
        <v>141.326924429711</v>
      </c>
      <c r="Y256" s="50">
        <f t="shared" si="39"/>
        <v>0.277774398503475</v>
      </c>
      <c r="Z256" s="50">
        <f t="shared" si="40"/>
        <v>8.20985397358941</v>
      </c>
      <c r="AA256" s="50">
        <f>(U256-$U$8)/($U$3-$U$8)*100</f>
        <v>5.33588441732283</v>
      </c>
      <c r="AB256" s="50">
        <f t="shared" si="41"/>
        <v>30.987358291702</v>
      </c>
    </row>
    <row r="257" s="25" customFormat="1" spans="1:28">
      <c r="A257" s="28" t="s">
        <v>196</v>
      </c>
      <c r="B257" s="29">
        <v>2016</v>
      </c>
      <c r="C257" s="30">
        <v>49060</v>
      </c>
      <c r="D257" s="30">
        <v>793553</v>
      </c>
      <c r="E257" s="30">
        <v>25882</v>
      </c>
      <c r="F257" s="30">
        <v>323736</v>
      </c>
      <c r="G257" s="31">
        <f t="shared" si="33"/>
        <v>74942</v>
      </c>
      <c r="H257" s="31">
        <f t="shared" si="34"/>
        <v>1117289</v>
      </c>
      <c r="I257" s="36">
        <v>917</v>
      </c>
      <c r="J257" s="30">
        <v>4.4</v>
      </c>
      <c r="K257" s="31"/>
      <c r="L257" s="36"/>
      <c r="M257" s="39">
        <v>5195</v>
      </c>
      <c r="N257" s="36">
        <v>7611</v>
      </c>
      <c r="O257" s="30">
        <v>1.1</v>
      </c>
      <c r="P257" s="40">
        <f t="shared" si="35"/>
        <v>14.9087160737637</v>
      </c>
      <c r="Q257" s="30">
        <v>6.27</v>
      </c>
      <c r="R257" s="37">
        <f t="shared" si="42"/>
        <v>4.4</v>
      </c>
      <c r="S257" s="37">
        <v>0.357332681601043</v>
      </c>
      <c r="T257" s="49">
        <f t="shared" si="36"/>
        <v>6.82564708973854</v>
      </c>
      <c r="U257" s="37">
        <f t="shared" si="37"/>
        <v>1.19956379498364</v>
      </c>
      <c r="V257" s="50">
        <f t="shared" si="38"/>
        <v>73.3848791076782</v>
      </c>
      <c r="W257" s="50">
        <f>(Q257-$Q$8)/($Q$3-$Q$8)*100</f>
        <v>40.6017744661145</v>
      </c>
      <c r="X257" s="50">
        <f>(R257-$R$8)/($R$3-$R$8)*100</f>
        <v>81.8044075969173</v>
      </c>
      <c r="Y257" s="50">
        <f t="shared" si="39"/>
        <v>6.63830025055487</v>
      </c>
      <c r="Z257" s="50">
        <f t="shared" si="40"/>
        <v>49.4724189322056</v>
      </c>
      <c r="AA257" s="50">
        <f>(U257-$U$8)/($U$3-$U$8)*100</f>
        <v>-43.5232357487208</v>
      </c>
      <c r="AB257" s="50">
        <f t="shared" si="41"/>
        <v>34.5874241506975</v>
      </c>
    </row>
    <row r="258" s="25" customFormat="1" spans="1:28">
      <c r="A258" s="28" t="s">
        <v>178</v>
      </c>
      <c r="B258" s="29">
        <v>2016</v>
      </c>
      <c r="C258" s="30">
        <v>351408</v>
      </c>
      <c r="D258" s="30">
        <v>6205473</v>
      </c>
      <c r="E258" s="30">
        <v>179189</v>
      </c>
      <c r="F258" s="30">
        <v>2435810</v>
      </c>
      <c r="G258" s="31">
        <f t="shared" ref="G258:G321" si="43">C258+E258</f>
        <v>530597</v>
      </c>
      <c r="H258" s="31">
        <f t="shared" ref="H258:H321" si="44">D258+F258</f>
        <v>8641283</v>
      </c>
      <c r="I258" s="36">
        <v>7470</v>
      </c>
      <c r="J258" s="30">
        <v>4.83</v>
      </c>
      <c r="K258" s="58"/>
      <c r="L258" s="36"/>
      <c r="M258" s="39">
        <v>33252</v>
      </c>
      <c r="N258" s="36">
        <v>190379</v>
      </c>
      <c r="O258" s="30">
        <v>16.9</v>
      </c>
      <c r="P258" s="40">
        <f t="shared" ref="P258:P321" si="45">H258/G258</f>
        <v>16.2859627928541</v>
      </c>
      <c r="Q258" s="30">
        <v>5.26</v>
      </c>
      <c r="R258" s="37">
        <f t="shared" si="42"/>
        <v>4.83</v>
      </c>
      <c r="S258" s="30">
        <v>0.31</v>
      </c>
      <c r="T258" s="49">
        <f t="shared" ref="T258:T321" si="46">M258/N258*10</f>
        <v>1.74662121347418</v>
      </c>
      <c r="U258" s="37">
        <f t="shared" ref="U258:U321" si="47">O258/I258*1000</f>
        <v>2.2623828647925</v>
      </c>
      <c r="V258" s="50">
        <f t="shared" ref="V258:V321" si="48">($P$8-P258)/($P$8-$P$15)*100</f>
        <v>59.3998041026286</v>
      </c>
      <c r="W258" s="50">
        <f>(Q258-$Q$8)/($Q$3-$Q$8)*100</f>
        <v>30.4951189169846</v>
      </c>
      <c r="X258" s="50">
        <f>(R258-$R$8)/($R$3-$R$8)*100</f>
        <v>98.6430143325104</v>
      </c>
      <c r="Y258" s="50">
        <f t="shared" ref="Y258:Y321" si="49">(S258-$S$28)/($S$25-$S$28)*100</f>
        <v>4.95783627407139</v>
      </c>
      <c r="Z258" s="50">
        <f t="shared" ref="Z258:Z321" si="50">(T258-$T$28)/($T$25-$T$28)*100</f>
        <v>12.6212161454215</v>
      </c>
      <c r="AA258" s="50">
        <f>(U258-$U$8)/($U$3-$U$8)*100</f>
        <v>-1.90371866127832</v>
      </c>
      <c r="AB258" s="50">
        <f t="shared" ref="AB258:AB321" si="51">V258*15%+W258*15%+X258*10%+Y258*15%+Z258*30%+AA258*15%</f>
        <v>27.5930223717384</v>
      </c>
    </row>
    <row r="259" s="25" customFormat="1" spans="1:28">
      <c r="A259" s="28" t="s">
        <v>191</v>
      </c>
      <c r="B259" s="29">
        <v>2016</v>
      </c>
      <c r="C259" s="30">
        <v>506131</v>
      </c>
      <c r="D259" s="30">
        <v>9655895</v>
      </c>
      <c r="E259" s="30">
        <v>286446</v>
      </c>
      <c r="F259" s="30">
        <v>4158272</v>
      </c>
      <c r="G259" s="31">
        <f t="shared" si="43"/>
        <v>792577</v>
      </c>
      <c r="H259" s="31">
        <f t="shared" si="44"/>
        <v>13814167</v>
      </c>
      <c r="I259" s="36">
        <v>9532</v>
      </c>
      <c r="J259" s="30">
        <v>5.47</v>
      </c>
      <c r="K259" s="58"/>
      <c r="L259" s="36"/>
      <c r="M259" s="39">
        <v>31621</v>
      </c>
      <c r="N259" s="36">
        <v>164132</v>
      </c>
      <c r="O259" s="30">
        <v>13.4</v>
      </c>
      <c r="P259" s="40">
        <f t="shared" si="45"/>
        <v>17.4294320930332</v>
      </c>
      <c r="Q259" s="30">
        <v>5.74</v>
      </c>
      <c r="R259" s="37">
        <f t="shared" si="42"/>
        <v>5.47</v>
      </c>
      <c r="S259" s="30">
        <v>0.28</v>
      </c>
      <c r="T259" s="49">
        <f t="shared" si="46"/>
        <v>1.92655911095947</v>
      </c>
      <c r="U259" s="37">
        <f t="shared" si="47"/>
        <v>1.40579101972304</v>
      </c>
      <c r="V259" s="50">
        <f t="shared" si="48"/>
        <v>47.7885918867529</v>
      </c>
      <c r="W259" s="50">
        <f>(Q259-$Q$8)/($Q$3-$Q$8)*100</f>
        <v>35.2982819502345</v>
      </c>
      <c r="X259" s="50">
        <f>(R259-$R$8)/($R$3-$R$8)*100</f>
        <v>123.705126683161</v>
      </c>
      <c r="Y259" s="50">
        <f t="shared" si="49"/>
        <v>3.89273880675625</v>
      </c>
      <c r="Z259" s="50">
        <f t="shared" si="50"/>
        <v>13.9267672709328</v>
      </c>
      <c r="AA259" s="50">
        <f>(U259-$U$8)/($U$3-$U$8)*100</f>
        <v>-35.4474703171871</v>
      </c>
      <c r="AB259" s="50">
        <f t="shared" si="51"/>
        <v>24.2783641985794</v>
      </c>
    </row>
    <row r="260" s="25" customFormat="1" spans="1:28">
      <c r="A260" s="28" t="s">
        <v>183</v>
      </c>
      <c r="B260" s="29">
        <v>2016</v>
      </c>
      <c r="C260" s="30">
        <v>119412</v>
      </c>
      <c r="D260" s="30">
        <v>1439381</v>
      </c>
      <c r="E260" s="30">
        <v>90447</v>
      </c>
      <c r="F260" s="30">
        <v>903883</v>
      </c>
      <c r="G260" s="31">
        <f t="shared" si="43"/>
        <v>209859</v>
      </c>
      <c r="H260" s="31">
        <f t="shared" si="44"/>
        <v>2343264</v>
      </c>
      <c r="I260" s="36">
        <v>3799</v>
      </c>
      <c r="J260" s="30">
        <v>5.79</v>
      </c>
      <c r="K260" s="31"/>
      <c r="L260" s="36"/>
      <c r="M260" s="39">
        <v>19667</v>
      </c>
      <c r="N260" s="36">
        <v>391381</v>
      </c>
      <c r="O260" s="30">
        <v>13.5</v>
      </c>
      <c r="P260" s="40">
        <f t="shared" si="45"/>
        <v>11.1658971023401</v>
      </c>
      <c r="Q260" s="30">
        <v>5.83</v>
      </c>
      <c r="R260" s="37">
        <f t="shared" si="42"/>
        <v>5.79</v>
      </c>
      <c r="S260" s="30">
        <v>0.51</v>
      </c>
      <c r="T260" s="49">
        <f t="shared" si="46"/>
        <v>0.502502676420163</v>
      </c>
      <c r="U260" s="37">
        <f t="shared" si="47"/>
        <v>3.55356672808634</v>
      </c>
      <c r="V260" s="50">
        <f t="shared" si="48"/>
        <v>111.390853868869</v>
      </c>
      <c r="W260" s="50">
        <f>(Q260-$Q$8)/($Q$3-$Q$8)*100</f>
        <v>36.1988750189688</v>
      </c>
      <c r="X260" s="50">
        <f>(R260-$R$8)/($R$3-$R$8)*100</f>
        <v>136.236182858486</v>
      </c>
      <c r="Y260" s="50">
        <f t="shared" si="49"/>
        <v>12.0584860561723</v>
      </c>
      <c r="Z260" s="50">
        <f t="shared" si="50"/>
        <v>3.59443313294832</v>
      </c>
      <c r="AA260" s="50">
        <f>(U260-$U$8)/($U$3-$U$8)*100</f>
        <v>48.6584610999976</v>
      </c>
      <c r="AB260" s="50">
        <f t="shared" si="51"/>
        <v>45.9479496323342</v>
      </c>
    </row>
    <row r="261" s="25" customFormat="1" spans="1:28">
      <c r="A261" s="28" t="s">
        <v>192</v>
      </c>
      <c r="B261" s="29">
        <v>2016</v>
      </c>
      <c r="C261" s="30">
        <v>202014</v>
      </c>
      <c r="D261" s="30">
        <v>3461337</v>
      </c>
      <c r="E261" s="30">
        <v>129157</v>
      </c>
      <c r="F261" s="30">
        <v>1414864</v>
      </c>
      <c r="G261" s="31">
        <f t="shared" si="43"/>
        <v>331171</v>
      </c>
      <c r="H261" s="31">
        <f t="shared" si="44"/>
        <v>4876201</v>
      </c>
      <c r="I261" s="36">
        <v>5885</v>
      </c>
      <c r="J261" s="30">
        <v>6.13</v>
      </c>
      <c r="K261" s="31"/>
      <c r="L261" s="36"/>
      <c r="M261" s="39">
        <v>33293</v>
      </c>
      <c r="N261" s="36">
        <v>151767</v>
      </c>
      <c r="O261" s="30">
        <v>25.7</v>
      </c>
      <c r="P261" s="40">
        <f t="shared" si="45"/>
        <v>14.7241183557739</v>
      </c>
      <c r="Q261" s="30">
        <v>6.53</v>
      </c>
      <c r="R261" s="37">
        <f t="shared" si="42"/>
        <v>6.13</v>
      </c>
      <c r="S261" s="30">
        <v>0.56</v>
      </c>
      <c r="T261" s="49">
        <f t="shared" si="46"/>
        <v>2.19369164574644</v>
      </c>
      <c r="U261" s="37">
        <f t="shared" si="47"/>
        <v>4.36703483432455</v>
      </c>
      <c r="V261" s="50">
        <f t="shared" si="48"/>
        <v>75.2593529372863</v>
      </c>
      <c r="W261" s="50">
        <f>(Q261-$Q$8)/($Q$3-$Q$8)*100</f>
        <v>43.2034877757915</v>
      </c>
      <c r="X261" s="50">
        <f>(R261-$R$8)/($R$3-$R$8)*100</f>
        <v>149.550430044769</v>
      </c>
      <c r="Y261" s="50">
        <f t="shared" si="49"/>
        <v>13.8336485016975</v>
      </c>
      <c r="Z261" s="50">
        <f t="shared" si="50"/>
        <v>15.8649647619885</v>
      </c>
      <c r="AA261" s="50">
        <f>(U261-$U$8)/($U$3-$U$8)*100</f>
        <v>80.5135065253301</v>
      </c>
      <c r="AB261" s="50">
        <f t="shared" si="51"/>
        <v>51.6360317940892</v>
      </c>
    </row>
    <row r="262" s="25" customFormat="1" spans="1:28">
      <c r="A262" s="28" t="s">
        <v>193</v>
      </c>
      <c r="B262" s="29">
        <v>2016</v>
      </c>
      <c r="C262" s="30">
        <v>253718</v>
      </c>
      <c r="D262" s="30">
        <v>5018111</v>
      </c>
      <c r="E262" s="30">
        <v>169279</v>
      </c>
      <c r="F262" s="30">
        <v>2250503</v>
      </c>
      <c r="G262" s="31">
        <f t="shared" si="43"/>
        <v>422997</v>
      </c>
      <c r="H262" s="31">
        <f t="shared" si="44"/>
        <v>7268614</v>
      </c>
      <c r="I262" s="36">
        <v>6822</v>
      </c>
      <c r="J262" s="30">
        <v>6.24</v>
      </c>
      <c r="K262" s="31"/>
      <c r="L262" s="36"/>
      <c r="M262" s="39">
        <v>22477</v>
      </c>
      <c r="N262" s="36">
        <v>196371</v>
      </c>
      <c r="O262" s="30">
        <v>15.8</v>
      </c>
      <c r="P262" s="40">
        <f t="shared" si="45"/>
        <v>17.1836065031194</v>
      </c>
      <c r="Q262" s="30">
        <v>5.75</v>
      </c>
      <c r="R262" s="37">
        <f t="shared" si="42"/>
        <v>6.24</v>
      </c>
      <c r="S262" s="30">
        <v>0.42</v>
      </c>
      <c r="T262" s="49">
        <f t="shared" si="46"/>
        <v>1.14461911382027</v>
      </c>
      <c r="U262" s="37">
        <f t="shared" si="47"/>
        <v>2.31603635297567</v>
      </c>
      <c r="V262" s="50">
        <f t="shared" si="48"/>
        <v>50.2847962816895</v>
      </c>
      <c r="W262" s="50">
        <f>(Q262-$Q$8)/($Q$3-$Q$8)*100</f>
        <v>35.3983478467605</v>
      </c>
      <c r="X262" s="50">
        <f>(R262-$R$8)/($R$3-$R$8)*100</f>
        <v>153.857980605037</v>
      </c>
      <c r="Y262" s="50">
        <f t="shared" si="49"/>
        <v>8.86319365422689</v>
      </c>
      <c r="Z262" s="50">
        <f t="shared" si="50"/>
        <v>8.25335073325847</v>
      </c>
      <c r="AA262" s="50">
        <f>(U262-$U$8)/($U$3-$U$8)*100</f>
        <v>0.19732782130095</v>
      </c>
      <c r="AB262" s="50">
        <f t="shared" si="51"/>
        <v>32.0733531210779</v>
      </c>
    </row>
    <row r="263" s="25" customFormat="1" spans="1:28">
      <c r="A263" s="28" t="s">
        <v>182</v>
      </c>
      <c r="B263" s="29">
        <v>2016</v>
      </c>
      <c r="C263" s="30">
        <v>109650</v>
      </c>
      <c r="D263" s="30">
        <v>1264211</v>
      </c>
      <c r="E263" s="30">
        <v>64694</v>
      </c>
      <c r="F263" s="30">
        <v>604277</v>
      </c>
      <c r="G263" s="31">
        <f t="shared" si="43"/>
        <v>174344</v>
      </c>
      <c r="H263" s="31">
        <f t="shared" si="44"/>
        <v>1868488</v>
      </c>
      <c r="I263" s="36">
        <v>2733</v>
      </c>
      <c r="J263" s="30">
        <v>5.53</v>
      </c>
      <c r="K263" s="31"/>
      <c r="L263" s="36"/>
      <c r="M263" s="39">
        <v>17084</v>
      </c>
      <c r="N263" s="36">
        <v>147792</v>
      </c>
      <c r="O263" s="30">
        <v>13.4</v>
      </c>
      <c r="P263" s="40">
        <f t="shared" si="45"/>
        <v>10.7172486578259</v>
      </c>
      <c r="Q263" s="30">
        <v>6.1</v>
      </c>
      <c r="R263" s="37">
        <f t="shared" si="42"/>
        <v>5.53</v>
      </c>
      <c r="S263" s="30">
        <v>0.68</v>
      </c>
      <c r="T263" s="49">
        <f t="shared" si="46"/>
        <v>1.15594890115838</v>
      </c>
      <c r="U263" s="37">
        <f t="shared" si="47"/>
        <v>4.90303695572631</v>
      </c>
      <c r="V263" s="50">
        <f t="shared" si="48"/>
        <v>115.946596903475</v>
      </c>
      <c r="W263" s="50">
        <f>(Q263-$Q$8)/($Q$3-$Q$8)*100</f>
        <v>38.9006542251718</v>
      </c>
      <c r="X263" s="50">
        <f>(R263-$R$8)/($R$3-$R$8)*100</f>
        <v>126.054699716034</v>
      </c>
      <c r="Y263" s="50">
        <f t="shared" si="49"/>
        <v>18.0940383709581</v>
      </c>
      <c r="Z263" s="50">
        <f t="shared" si="50"/>
        <v>8.33555474262948</v>
      </c>
      <c r="AA263" s="50">
        <f>(U263-$U$8)/($U$3-$U$8)*100</f>
        <v>101.503108692139</v>
      </c>
      <c r="AB263" s="50">
        <f t="shared" si="51"/>
        <v>56.2727961231538</v>
      </c>
    </row>
    <row r="264" s="25" customFormat="1" spans="1:28">
      <c r="A264" s="28" t="s">
        <v>185</v>
      </c>
      <c r="B264" s="29">
        <v>2016</v>
      </c>
      <c r="C264" s="30">
        <v>289202</v>
      </c>
      <c r="D264" s="30">
        <v>5222018</v>
      </c>
      <c r="E264" s="30">
        <v>176597</v>
      </c>
      <c r="F264" s="30">
        <v>1949456</v>
      </c>
      <c r="G264" s="31">
        <f t="shared" si="43"/>
        <v>465799</v>
      </c>
      <c r="H264" s="31">
        <f t="shared" si="44"/>
        <v>7171474</v>
      </c>
      <c r="I264" s="36">
        <v>7999</v>
      </c>
      <c r="J264" s="30">
        <v>5.54</v>
      </c>
      <c r="K264" s="31"/>
      <c r="L264" s="36"/>
      <c r="M264" s="39">
        <v>79733</v>
      </c>
      <c r="N264" s="36">
        <v>105875</v>
      </c>
      <c r="O264" s="30">
        <v>42.8</v>
      </c>
      <c r="P264" s="40">
        <f t="shared" si="45"/>
        <v>15.3960699786818</v>
      </c>
      <c r="Q264" s="30">
        <v>6.46</v>
      </c>
      <c r="R264" s="37">
        <f t="shared" si="42"/>
        <v>5.54</v>
      </c>
      <c r="S264" s="30">
        <v>0.95</v>
      </c>
      <c r="T264" s="49">
        <f t="shared" si="46"/>
        <v>7.53086186540732</v>
      </c>
      <c r="U264" s="37">
        <f t="shared" si="47"/>
        <v>5.3506688336042</v>
      </c>
      <c r="V264" s="50">
        <f t="shared" si="48"/>
        <v>68.4361064442119</v>
      </c>
      <c r="W264" s="50">
        <f>(Q264-$Q$8)/($Q$3-$Q$8)*100</f>
        <v>42.5030265001092</v>
      </c>
      <c r="X264" s="50">
        <f>(R264-$R$8)/($R$3-$R$8)*100</f>
        <v>126.446295221513</v>
      </c>
      <c r="Y264" s="50">
        <f t="shared" si="49"/>
        <v>27.6799155767943</v>
      </c>
      <c r="Z264" s="50">
        <f t="shared" si="50"/>
        <v>54.5891506322459</v>
      </c>
      <c r="AA264" s="50">
        <f>(U264-$U$8)/($U$3-$U$8)*100</f>
        <v>119.032171840745</v>
      </c>
      <c r="AB264" s="50">
        <f t="shared" si="51"/>
        <v>67.6690577661042</v>
      </c>
    </row>
    <row r="265" s="25" customFormat="1" spans="1:28">
      <c r="A265" s="28" t="s">
        <v>189</v>
      </c>
      <c r="B265" s="29">
        <v>2016</v>
      </c>
      <c r="C265" s="30">
        <v>219161</v>
      </c>
      <c r="D265" s="30">
        <v>4227605</v>
      </c>
      <c r="E265" s="30">
        <v>119533</v>
      </c>
      <c r="F265" s="30">
        <v>1802808</v>
      </c>
      <c r="G265" s="31">
        <f t="shared" si="43"/>
        <v>338694</v>
      </c>
      <c r="H265" s="31">
        <f t="shared" si="44"/>
        <v>6030413</v>
      </c>
      <c r="I265" s="36">
        <v>4592</v>
      </c>
      <c r="J265" s="30">
        <v>4.55</v>
      </c>
      <c r="K265" s="31"/>
      <c r="L265" s="36"/>
      <c r="M265" s="39">
        <v>18936</v>
      </c>
      <c r="N265" s="36">
        <v>168046</v>
      </c>
      <c r="O265" s="30">
        <v>16.3</v>
      </c>
      <c r="P265" s="40">
        <f t="shared" si="45"/>
        <v>17.804900588732</v>
      </c>
      <c r="Q265" s="30">
        <v>4.81</v>
      </c>
      <c r="R265" s="37">
        <f t="shared" si="42"/>
        <v>4.55</v>
      </c>
      <c r="S265" s="30">
        <v>0.47</v>
      </c>
      <c r="T265" s="49">
        <f t="shared" si="46"/>
        <v>1.12683431917451</v>
      </c>
      <c r="U265" s="37">
        <f t="shared" si="47"/>
        <v>3.54965156794425</v>
      </c>
      <c r="V265" s="50">
        <f t="shared" si="48"/>
        <v>43.9759452479222</v>
      </c>
      <c r="W265" s="50">
        <f>(Q265-$Q$8)/($Q$3-$Q$8)*100</f>
        <v>25.9921535733129</v>
      </c>
      <c r="X265" s="50">
        <f>(R265-$R$8)/($R$3-$R$8)*100</f>
        <v>87.678340179101</v>
      </c>
      <c r="Y265" s="50">
        <f t="shared" si="49"/>
        <v>10.6383560997521</v>
      </c>
      <c r="Z265" s="50">
        <f t="shared" si="50"/>
        <v>8.12431199827684</v>
      </c>
      <c r="AA265" s="50">
        <f>(U265-$U$8)/($U$3-$U$8)*100</f>
        <v>48.5051451885105</v>
      </c>
      <c r="AB265" s="50">
        <f t="shared" si="51"/>
        <v>30.5718676338178</v>
      </c>
    </row>
    <row r="266" s="25" customFormat="1" spans="1:28">
      <c r="A266" s="28" t="s">
        <v>181</v>
      </c>
      <c r="B266" s="29">
        <v>2016</v>
      </c>
      <c r="C266" s="30">
        <v>140400</v>
      </c>
      <c r="D266" s="30">
        <v>1988681</v>
      </c>
      <c r="E266" s="30">
        <v>98960</v>
      </c>
      <c r="F266" s="30">
        <v>978298</v>
      </c>
      <c r="G266" s="31">
        <f t="shared" si="43"/>
        <v>239360</v>
      </c>
      <c r="H266" s="31">
        <f t="shared" si="44"/>
        <v>2966979</v>
      </c>
      <c r="I266" s="36">
        <v>4378</v>
      </c>
      <c r="J266" s="30">
        <v>6.5</v>
      </c>
      <c r="K266" s="31"/>
      <c r="L266" s="36"/>
      <c r="M266" s="39">
        <v>29277</v>
      </c>
      <c r="N266" s="36">
        <v>148155</v>
      </c>
      <c r="O266" s="30">
        <v>18.1</v>
      </c>
      <c r="P266" s="40">
        <f t="shared" si="45"/>
        <v>12.395467078877</v>
      </c>
      <c r="Q266" s="30">
        <v>6.34</v>
      </c>
      <c r="R266" s="37">
        <f t="shared" si="42"/>
        <v>6.5</v>
      </c>
      <c r="S266" s="30">
        <v>0.9</v>
      </c>
      <c r="T266" s="49">
        <f t="shared" si="46"/>
        <v>1.97610610509264</v>
      </c>
      <c r="U266" s="37">
        <f t="shared" si="47"/>
        <v>4.13430790315212</v>
      </c>
      <c r="V266" s="50">
        <f t="shared" si="48"/>
        <v>98.905343388087</v>
      </c>
      <c r="W266" s="50">
        <f>(Q266-$Q$8)/($Q$3-$Q$8)*100</f>
        <v>41.3022357417968</v>
      </c>
      <c r="X266" s="50">
        <f>(R266-$R$8)/($R$3-$R$8)*100</f>
        <v>164.039463747488</v>
      </c>
      <c r="Y266" s="50">
        <f t="shared" si="49"/>
        <v>25.9047531312691</v>
      </c>
      <c r="Z266" s="50">
        <f t="shared" si="50"/>
        <v>14.2862587113702</v>
      </c>
      <c r="AA266" s="50">
        <f>(U266-$U$8)/($U$3-$U$8)*100</f>
        <v>71.4000245002278</v>
      </c>
      <c r="AB266" s="50">
        <f t="shared" si="51"/>
        <v>56.316677502367</v>
      </c>
    </row>
    <row r="267" s="25" customFormat="1" spans="1:28">
      <c r="A267" s="28" t="s">
        <v>180</v>
      </c>
      <c r="B267" s="29">
        <v>2016</v>
      </c>
      <c r="C267" s="30">
        <v>99358</v>
      </c>
      <c r="D267" s="30">
        <v>1338134</v>
      </c>
      <c r="E267" s="30">
        <v>57069</v>
      </c>
      <c r="F267" s="30">
        <v>612376</v>
      </c>
      <c r="G267" s="31">
        <f t="shared" si="43"/>
        <v>156427</v>
      </c>
      <c r="H267" s="31">
        <f t="shared" si="44"/>
        <v>1950510</v>
      </c>
      <c r="I267" s="36">
        <v>2520</v>
      </c>
      <c r="J267" s="30">
        <v>5.53</v>
      </c>
      <c r="K267" s="31"/>
      <c r="L267" s="36"/>
      <c r="M267" s="39">
        <v>20808</v>
      </c>
      <c r="N267" s="36">
        <v>664450</v>
      </c>
      <c r="O267" s="30">
        <v>9.3</v>
      </c>
      <c r="P267" s="40">
        <f t="shared" si="45"/>
        <v>12.4691389593868</v>
      </c>
      <c r="Q267" s="30">
        <v>6.76</v>
      </c>
      <c r="R267" s="37">
        <f t="shared" si="42"/>
        <v>5.53</v>
      </c>
      <c r="S267" s="30">
        <v>0.68</v>
      </c>
      <c r="T267" s="49">
        <f t="shared" si="46"/>
        <v>0.313161261193468</v>
      </c>
      <c r="U267" s="37">
        <f t="shared" si="47"/>
        <v>3.69047619047619</v>
      </c>
      <c r="V267" s="50">
        <f t="shared" si="48"/>
        <v>98.1572517350729</v>
      </c>
      <c r="W267" s="50">
        <f>(Q267-$Q$8)/($Q$3-$Q$8)*100</f>
        <v>45.5050033958904</v>
      </c>
      <c r="X267" s="50">
        <f>(R267-$R$8)/($R$3-$R$8)*100</f>
        <v>126.054699716034</v>
      </c>
      <c r="Y267" s="50">
        <f t="shared" si="49"/>
        <v>18.0940383709581</v>
      </c>
      <c r="Z267" s="50">
        <f t="shared" si="50"/>
        <v>2.22065417248601</v>
      </c>
      <c r="AA267" s="50">
        <f>(U267-$U$8)/($U$3-$U$8)*100</f>
        <v>54.0197741129376</v>
      </c>
      <c r="AB267" s="50">
        <f t="shared" si="51"/>
        <v>45.638076365578</v>
      </c>
    </row>
    <row r="268" s="25" customFormat="1" spans="1:28">
      <c r="A268" s="28" t="s">
        <v>205</v>
      </c>
      <c r="B268" s="29">
        <v>2016</v>
      </c>
      <c r="C268" s="30">
        <v>34116</v>
      </c>
      <c r="D268" s="30">
        <v>582883</v>
      </c>
      <c r="E268" s="30">
        <v>19740</v>
      </c>
      <c r="F268" s="30">
        <v>274696</v>
      </c>
      <c r="G268" s="31">
        <f t="shared" si="43"/>
        <v>53856</v>
      </c>
      <c r="H268" s="31">
        <f t="shared" si="44"/>
        <v>857579</v>
      </c>
      <c r="I268" s="36">
        <v>675</v>
      </c>
      <c r="J268" s="30">
        <v>5.38</v>
      </c>
      <c r="K268" s="31"/>
      <c r="L268" s="36"/>
      <c r="M268" s="39">
        <v>6578</v>
      </c>
      <c r="N268" s="36">
        <v>61588</v>
      </c>
      <c r="O268" s="30">
        <v>1.6</v>
      </c>
      <c r="P268" s="40">
        <f t="shared" si="45"/>
        <v>15.9235554070113</v>
      </c>
      <c r="Q268" s="30">
        <v>6.62</v>
      </c>
      <c r="R268" s="37">
        <f t="shared" si="42"/>
        <v>5.38</v>
      </c>
      <c r="S268" s="30">
        <v>1.02</v>
      </c>
      <c r="T268" s="49">
        <f t="shared" si="46"/>
        <v>1.06806520750796</v>
      </c>
      <c r="U268" s="37">
        <f t="shared" si="47"/>
        <v>2.37037037037037</v>
      </c>
      <c r="V268" s="50">
        <f t="shared" si="48"/>
        <v>63.0798233781459</v>
      </c>
      <c r="W268" s="50">
        <f>(Q268-$Q$8)/($Q$3-$Q$8)*100</f>
        <v>44.1040808445258</v>
      </c>
      <c r="X268" s="50">
        <f>(R268-$R$8)/($R$3-$R$8)*100</f>
        <v>120.18076713385</v>
      </c>
      <c r="Y268" s="50">
        <f t="shared" si="49"/>
        <v>30.1651430005296</v>
      </c>
      <c r="Z268" s="50">
        <f t="shared" si="50"/>
        <v>7.6979088839032</v>
      </c>
      <c r="AA268" s="50">
        <f>(U268-$U$8)/($U$3-$U$8)*100</f>
        <v>2.32502352193882</v>
      </c>
      <c r="AB268" s="50">
        <f t="shared" si="51"/>
        <v>35.278559990327</v>
      </c>
    </row>
    <row r="269" s="25" customFormat="1" spans="1:28">
      <c r="A269" s="28" t="s">
        <v>204</v>
      </c>
      <c r="B269" s="29">
        <v>2016</v>
      </c>
      <c r="C269" s="30">
        <v>26408</v>
      </c>
      <c r="D269" s="30">
        <v>457893</v>
      </c>
      <c r="E269" s="30">
        <v>16171</v>
      </c>
      <c r="F269" s="30">
        <v>207937</v>
      </c>
      <c r="G269" s="31">
        <f t="shared" si="43"/>
        <v>42579</v>
      </c>
      <c r="H269" s="31">
        <f t="shared" si="44"/>
        <v>665830</v>
      </c>
      <c r="I269" s="36">
        <v>593</v>
      </c>
      <c r="J269" s="30">
        <v>5.86</v>
      </c>
      <c r="K269" s="31"/>
      <c r="L269" s="36"/>
      <c r="M269" s="39">
        <v>2059</v>
      </c>
      <c r="N269" s="36">
        <v>17947</v>
      </c>
      <c r="O269" s="30">
        <v>0.8</v>
      </c>
      <c r="P269" s="40">
        <f t="shared" si="45"/>
        <v>15.6375208436084</v>
      </c>
      <c r="Q269" s="30">
        <v>6.24</v>
      </c>
      <c r="R269" s="37">
        <f t="shared" si="42"/>
        <v>5.86</v>
      </c>
      <c r="S269" s="30">
        <v>0.76</v>
      </c>
      <c r="T269" s="49">
        <f t="shared" si="46"/>
        <v>1.14726695269404</v>
      </c>
      <c r="U269" s="37">
        <f t="shared" si="47"/>
        <v>1.34907251264755</v>
      </c>
      <c r="V269" s="50">
        <f t="shared" si="48"/>
        <v>65.9843246325534</v>
      </c>
      <c r="W269" s="50">
        <f>(Q269-$Q$8)/($Q$3-$Q$8)*100</f>
        <v>40.3015767765364</v>
      </c>
      <c r="X269" s="50">
        <f>(R269-$R$8)/($R$3-$R$8)*100</f>
        <v>138.977351396838</v>
      </c>
      <c r="Y269" s="50">
        <f t="shared" si="49"/>
        <v>20.9342982837984</v>
      </c>
      <c r="Z269" s="50">
        <f t="shared" si="50"/>
        <v>8.27256230052773</v>
      </c>
      <c r="AA269" s="50">
        <f>(U269-$U$8)/($U$3-$U$8)*100</f>
        <v>-37.6685415620104</v>
      </c>
      <c r="AB269" s="50">
        <f t="shared" si="51"/>
        <v>29.8122525494738</v>
      </c>
    </row>
    <row r="270" s="25" customFormat="1" spans="1:28">
      <c r="A270" s="28" t="s">
        <v>190</v>
      </c>
      <c r="B270" s="29">
        <v>2016</v>
      </c>
      <c r="C270" s="30">
        <v>408856</v>
      </c>
      <c r="D270" s="30">
        <v>6913144</v>
      </c>
      <c r="E270" s="30">
        <v>267840</v>
      </c>
      <c r="F270" s="30">
        <v>3159129</v>
      </c>
      <c r="G270" s="31">
        <f t="shared" si="43"/>
        <v>676696</v>
      </c>
      <c r="H270" s="31">
        <f t="shared" si="44"/>
        <v>10072273</v>
      </c>
      <c r="I270" s="36">
        <v>9947</v>
      </c>
      <c r="J270" s="30">
        <v>5.44</v>
      </c>
      <c r="K270" s="31"/>
      <c r="L270" s="36"/>
      <c r="M270" s="39">
        <v>83011</v>
      </c>
      <c r="N270" s="36">
        <v>158406</v>
      </c>
      <c r="O270" s="30">
        <v>33.5</v>
      </c>
      <c r="P270" s="40">
        <f t="shared" si="45"/>
        <v>14.8844872734581</v>
      </c>
      <c r="Q270" s="30">
        <v>6.45</v>
      </c>
      <c r="R270" s="37">
        <f t="shared" si="42"/>
        <v>5.44</v>
      </c>
      <c r="S270" s="30">
        <v>0.51</v>
      </c>
      <c r="T270" s="49">
        <f t="shared" si="46"/>
        <v>5.24039493453531</v>
      </c>
      <c r="U270" s="37">
        <f t="shared" si="47"/>
        <v>3.36784960289535</v>
      </c>
      <c r="V270" s="50">
        <f t="shared" si="48"/>
        <v>73.630907350011</v>
      </c>
      <c r="W270" s="50">
        <f>(Q270-$Q$8)/($Q$3-$Q$8)*100</f>
        <v>42.4029606035832</v>
      </c>
      <c r="X270" s="50">
        <f>(R270-$R$8)/($R$3-$R$8)*100</f>
        <v>122.530340166724</v>
      </c>
      <c r="Y270" s="50">
        <f t="shared" si="49"/>
        <v>12.0584860561723</v>
      </c>
      <c r="Z270" s="50">
        <f t="shared" si="50"/>
        <v>37.9705187523728</v>
      </c>
      <c r="AA270" s="50">
        <f>(U270-$U$8)/($U$3-$U$8)*100</f>
        <v>41.385861948472</v>
      </c>
      <c r="AB270" s="50">
        <f t="shared" si="51"/>
        <v>49.06592203612</v>
      </c>
    </row>
    <row r="271" s="25" customFormat="1" spans="1:28">
      <c r="A271" s="28" t="s">
        <v>179</v>
      </c>
      <c r="B271" s="29">
        <v>2016</v>
      </c>
      <c r="C271" s="30">
        <v>171535</v>
      </c>
      <c r="D271" s="30">
        <v>2270899</v>
      </c>
      <c r="E271" s="30">
        <v>110164</v>
      </c>
      <c r="F271" s="30">
        <v>1092739</v>
      </c>
      <c r="G271" s="31">
        <f t="shared" si="43"/>
        <v>281699</v>
      </c>
      <c r="H271" s="31">
        <f t="shared" si="44"/>
        <v>3363638</v>
      </c>
      <c r="I271" s="36">
        <v>3682</v>
      </c>
      <c r="J271" s="30">
        <v>5.15</v>
      </c>
      <c r="K271" s="31"/>
      <c r="L271" s="36"/>
      <c r="M271" s="39">
        <v>16705</v>
      </c>
      <c r="N271" s="36">
        <v>157023</v>
      </c>
      <c r="O271" s="30">
        <v>5.8</v>
      </c>
      <c r="P271" s="40">
        <f t="shared" si="45"/>
        <v>11.9405393700368</v>
      </c>
      <c r="Q271" s="30">
        <v>6.13</v>
      </c>
      <c r="R271" s="37">
        <f t="shared" si="42"/>
        <v>5.15</v>
      </c>
      <c r="S271" s="30">
        <v>0.47</v>
      </c>
      <c r="T271" s="49">
        <f t="shared" si="46"/>
        <v>1.06385688720761</v>
      </c>
      <c r="U271" s="37">
        <f t="shared" si="47"/>
        <v>1.57523085279739</v>
      </c>
      <c r="V271" s="50">
        <f t="shared" si="48"/>
        <v>103.524848406191</v>
      </c>
      <c r="W271" s="50">
        <f>(Q271-$Q$8)/($Q$3-$Q$8)*100</f>
        <v>39.20085191475</v>
      </c>
      <c r="X271" s="50">
        <f>(R271-$R$8)/($R$3-$R$8)*100</f>
        <v>111.174070507835</v>
      </c>
      <c r="Y271" s="50">
        <f t="shared" si="49"/>
        <v>10.6383560997521</v>
      </c>
      <c r="Z271" s="50">
        <f t="shared" si="50"/>
        <v>7.66737514208774</v>
      </c>
      <c r="AA271" s="50">
        <f>(U271-$U$8)/($U$3-$U$8)*100</f>
        <v>-28.8122826090858</v>
      </c>
      <c r="AB271" s="50">
        <f t="shared" si="51"/>
        <v>32.100385665151</v>
      </c>
    </row>
    <row r="272" s="25" customFormat="1" spans="1:28">
      <c r="A272" s="28" t="s">
        <v>202</v>
      </c>
      <c r="B272" s="29">
        <v>2016</v>
      </c>
      <c r="C272" s="30">
        <v>156241</v>
      </c>
      <c r="D272" s="30">
        <v>2417852</v>
      </c>
      <c r="E272" s="30">
        <v>101924</v>
      </c>
      <c r="F272" s="30">
        <v>1051036</v>
      </c>
      <c r="G272" s="31">
        <f t="shared" si="43"/>
        <v>258165</v>
      </c>
      <c r="H272" s="31">
        <f t="shared" si="44"/>
        <v>3468888</v>
      </c>
      <c r="I272" s="36">
        <v>3813</v>
      </c>
      <c r="J272" s="30">
        <v>5.91</v>
      </c>
      <c r="K272" s="31"/>
      <c r="L272" s="36"/>
      <c r="M272" s="39">
        <v>15265</v>
      </c>
      <c r="N272" s="36">
        <v>205517</v>
      </c>
      <c r="O272" s="30">
        <v>9.3</v>
      </c>
      <c r="P272" s="40">
        <f t="shared" si="45"/>
        <v>13.4367090814014</v>
      </c>
      <c r="Q272" s="30">
        <v>7.57</v>
      </c>
      <c r="R272" s="37">
        <f t="shared" si="42"/>
        <v>5.91</v>
      </c>
      <c r="S272" s="30">
        <v>0.43</v>
      </c>
      <c r="T272" s="49">
        <f t="shared" si="46"/>
        <v>0.742760939484325</v>
      </c>
      <c r="U272" s="37">
        <f t="shared" si="47"/>
        <v>2.4390243902439</v>
      </c>
      <c r="V272" s="50">
        <f t="shared" si="48"/>
        <v>88.3321851428238</v>
      </c>
      <c r="W272" s="50">
        <f>(Q272-$Q$8)/($Q$3-$Q$8)*100</f>
        <v>53.6103410144995</v>
      </c>
      <c r="X272" s="50">
        <f>(R272-$R$8)/($R$3-$R$8)*100</f>
        <v>140.935328924233</v>
      </c>
      <c r="Y272" s="50">
        <f t="shared" si="49"/>
        <v>9.21822614333193</v>
      </c>
      <c r="Z272" s="50">
        <f t="shared" si="50"/>
        <v>5.33764259654924</v>
      </c>
      <c r="AA272" s="50">
        <f>(U272-$U$8)/($U$3-$U$8)*100</f>
        <v>5.0134840834923</v>
      </c>
      <c r="AB272" s="50">
        <f t="shared" si="51"/>
        <v>39.1209611290102</v>
      </c>
    </row>
    <row r="273" s="25" customFormat="1" spans="1:28">
      <c r="A273" s="28" t="s">
        <v>184</v>
      </c>
      <c r="B273" s="29">
        <v>2016</v>
      </c>
      <c r="C273" s="30">
        <v>53389</v>
      </c>
      <c r="D273" s="30">
        <v>789721</v>
      </c>
      <c r="E273" s="30">
        <v>38088</v>
      </c>
      <c r="F273" s="30">
        <v>413298</v>
      </c>
      <c r="G273" s="31">
        <f t="shared" si="43"/>
        <v>91477</v>
      </c>
      <c r="H273" s="31">
        <f t="shared" si="44"/>
        <v>1203019</v>
      </c>
      <c r="I273" s="36">
        <v>2420</v>
      </c>
      <c r="J273" s="30">
        <v>5.34</v>
      </c>
      <c r="K273" s="31"/>
      <c r="L273" s="36"/>
      <c r="M273" s="39">
        <v>10582</v>
      </c>
      <c r="N273" s="39">
        <v>6341</v>
      </c>
      <c r="O273" s="30">
        <v>12.6</v>
      </c>
      <c r="P273" s="40">
        <f t="shared" si="45"/>
        <v>13.1510543633919</v>
      </c>
      <c r="Q273" s="30">
        <v>7.36</v>
      </c>
      <c r="R273" s="37">
        <f t="shared" si="42"/>
        <v>5.34</v>
      </c>
      <c r="S273" s="30">
        <v>3.17</v>
      </c>
      <c r="T273" s="49">
        <f t="shared" si="46"/>
        <v>16.6882195237344</v>
      </c>
      <c r="U273" s="37">
        <f t="shared" si="47"/>
        <v>5.20661157024793</v>
      </c>
      <c r="V273" s="50">
        <f t="shared" si="48"/>
        <v>91.2328293059467</v>
      </c>
      <c r="W273" s="50">
        <f>(Q273-$Q$8)/($Q$3-$Q$8)*100</f>
        <v>51.5089571874527</v>
      </c>
      <c r="X273" s="50">
        <f>(R273-$R$8)/($R$3-$R$8)*100</f>
        <v>118.614385111935</v>
      </c>
      <c r="Y273" s="50">
        <f t="shared" si="49"/>
        <v>106.497128158114</v>
      </c>
      <c r="Z273" s="50">
        <f t="shared" si="50"/>
        <v>121.03095508045</v>
      </c>
      <c r="AA273" s="50">
        <f>(U273-$U$8)/($U$3-$U$8)*100</f>
        <v>113.390954154555</v>
      </c>
      <c r="AB273" s="50">
        <f t="shared" si="51"/>
        <v>102.565205356239</v>
      </c>
    </row>
    <row r="274" s="25" customFormat="1" spans="1:28">
      <c r="A274" s="28" t="s">
        <v>198</v>
      </c>
      <c r="B274" s="29">
        <v>2016</v>
      </c>
      <c r="C274" s="30">
        <v>314406</v>
      </c>
      <c r="D274" s="30">
        <v>5495234</v>
      </c>
      <c r="E274" s="30">
        <v>198463</v>
      </c>
      <c r="F274" s="30">
        <v>2448234</v>
      </c>
      <c r="G274" s="31">
        <f t="shared" si="43"/>
        <v>512869</v>
      </c>
      <c r="H274" s="31">
        <f t="shared" si="44"/>
        <v>7943468</v>
      </c>
      <c r="I274" s="36">
        <v>8262</v>
      </c>
      <c r="J274" s="30">
        <v>6.28</v>
      </c>
      <c r="K274" s="31"/>
      <c r="L274" s="36"/>
      <c r="M274" s="39">
        <v>31352</v>
      </c>
      <c r="N274" s="36">
        <v>193159</v>
      </c>
      <c r="O274" s="30">
        <v>36</v>
      </c>
      <c r="P274" s="40">
        <f t="shared" si="45"/>
        <v>15.4882981814069</v>
      </c>
      <c r="Q274" s="30">
        <v>6</v>
      </c>
      <c r="R274" s="37">
        <f t="shared" si="42"/>
        <v>6.28</v>
      </c>
      <c r="S274" s="30">
        <v>0.43</v>
      </c>
      <c r="T274" s="49">
        <f t="shared" si="46"/>
        <v>1.62311877779446</v>
      </c>
      <c r="U274" s="37">
        <f t="shared" si="47"/>
        <v>4.35729847494553</v>
      </c>
      <c r="V274" s="50">
        <f t="shared" si="48"/>
        <v>67.4995869994285</v>
      </c>
      <c r="W274" s="50">
        <f>(Q274-$Q$8)/($Q$3-$Q$8)*100</f>
        <v>37.8999952599115</v>
      </c>
      <c r="X274" s="50">
        <f>(R274-$R$8)/($R$3-$R$8)*100</f>
        <v>155.424362626952</v>
      </c>
      <c r="Y274" s="50">
        <f t="shared" si="49"/>
        <v>9.21822614333193</v>
      </c>
      <c r="Z274" s="50">
        <f t="shared" si="50"/>
        <v>11.7251361858442</v>
      </c>
      <c r="AA274" s="50">
        <f>(U274-$U$8)/($U$3-$U$8)*100</f>
        <v>80.132235068075</v>
      </c>
      <c r="AB274" s="50">
        <f t="shared" si="51"/>
        <v>48.2724836390605</v>
      </c>
    </row>
    <row r="275" s="25" customFormat="1" spans="1:28">
      <c r="A275" s="28" t="s">
        <v>177</v>
      </c>
      <c r="B275" s="29">
        <v>2016</v>
      </c>
      <c r="C275" s="30">
        <v>41547</v>
      </c>
      <c r="D275" s="30">
        <v>631195</v>
      </c>
      <c r="E275" s="30">
        <v>26632</v>
      </c>
      <c r="F275" s="30">
        <v>256383</v>
      </c>
      <c r="G275" s="31">
        <f t="shared" si="43"/>
        <v>68179</v>
      </c>
      <c r="H275" s="31">
        <f t="shared" si="44"/>
        <v>887578</v>
      </c>
      <c r="I275" s="36">
        <v>1562</v>
      </c>
      <c r="J275" s="30">
        <v>4.21</v>
      </c>
      <c r="K275" s="31"/>
      <c r="L275" s="36"/>
      <c r="M275" s="39">
        <v>14466</v>
      </c>
      <c r="N275" s="39">
        <v>11760</v>
      </c>
      <c r="O275" s="30">
        <v>5.5</v>
      </c>
      <c r="P275" s="40">
        <f t="shared" si="45"/>
        <v>13.0183487584153</v>
      </c>
      <c r="Q275" s="30">
        <v>6.08</v>
      </c>
      <c r="R275" s="37">
        <f t="shared" si="42"/>
        <v>4.21</v>
      </c>
      <c r="S275" s="30">
        <v>1.16</v>
      </c>
      <c r="T275" s="49">
        <f t="shared" si="46"/>
        <v>12.3010204081633</v>
      </c>
      <c r="U275" s="37">
        <f t="shared" si="47"/>
        <v>3.52112676056338</v>
      </c>
      <c r="V275" s="50">
        <f t="shared" si="48"/>
        <v>92.580371335608</v>
      </c>
      <c r="W275" s="50">
        <f>(Q275-$Q$8)/($Q$3-$Q$8)*100</f>
        <v>38.7005224321198</v>
      </c>
      <c r="X275" s="50">
        <f>(R275-$R$8)/($R$3-$R$8)*100</f>
        <v>74.3640929928181</v>
      </c>
      <c r="Y275" s="50">
        <f t="shared" si="49"/>
        <v>35.1355978480002</v>
      </c>
      <c r="Z275" s="50">
        <f t="shared" si="50"/>
        <v>89.1993463797623</v>
      </c>
      <c r="AA275" s="50">
        <f>(U275-$U$8)/($U$3-$U$8)*100</f>
        <v>47.3881265520104</v>
      </c>
      <c r="AB275" s="50">
        <f t="shared" si="51"/>
        <v>66.2669059383713</v>
      </c>
    </row>
    <row r="276" s="25" customFormat="1" spans="1:28">
      <c r="A276" s="28" t="s">
        <v>201</v>
      </c>
      <c r="B276" s="29">
        <v>2016</v>
      </c>
      <c r="C276" s="30">
        <v>21084</v>
      </c>
      <c r="D276" s="30">
        <v>302892</v>
      </c>
      <c r="E276" s="30">
        <v>10061</v>
      </c>
      <c r="F276" s="30">
        <v>120283</v>
      </c>
      <c r="G276" s="31">
        <f t="shared" si="43"/>
        <v>31145</v>
      </c>
      <c r="H276" s="31">
        <f t="shared" si="44"/>
        <v>423175</v>
      </c>
      <c r="I276" s="36">
        <v>331</v>
      </c>
      <c r="J276" s="30">
        <v>4.37</v>
      </c>
      <c r="K276" s="31"/>
      <c r="L276" s="36"/>
      <c r="M276" s="39">
        <v>1986</v>
      </c>
      <c r="N276" s="36">
        <v>870537</v>
      </c>
      <c r="O276" s="30">
        <v>1</v>
      </c>
      <c r="P276" s="40">
        <f t="shared" si="45"/>
        <v>13.5872531706534</v>
      </c>
      <c r="Q276" s="30">
        <v>4.49</v>
      </c>
      <c r="R276" s="37">
        <f t="shared" si="42"/>
        <v>4.37</v>
      </c>
      <c r="S276" s="30">
        <v>0.53</v>
      </c>
      <c r="T276" s="49">
        <f t="shared" si="46"/>
        <v>0.0228135047677468</v>
      </c>
      <c r="U276" s="37">
        <f t="shared" si="47"/>
        <v>3.02114803625378</v>
      </c>
      <c r="V276" s="50">
        <f t="shared" si="48"/>
        <v>86.8035045146019</v>
      </c>
      <c r="W276" s="50">
        <f>(Q276-$Q$8)/($Q$3-$Q$8)*100</f>
        <v>22.7900448844796</v>
      </c>
      <c r="X276" s="50">
        <f>(R276-$R$8)/($R$3-$R$8)*100</f>
        <v>80.6296210804806</v>
      </c>
      <c r="Y276" s="50">
        <f t="shared" si="49"/>
        <v>12.7685510343824</v>
      </c>
      <c r="Z276" s="50">
        <f t="shared" si="50"/>
        <v>0.11401712999043</v>
      </c>
      <c r="AA276" s="50">
        <f>(U276-$U$8)/($U$3-$U$8)*100</f>
        <v>27.8091844245385</v>
      </c>
      <c r="AB276" s="50">
        <f t="shared" si="51"/>
        <v>30.6228599757456</v>
      </c>
    </row>
    <row r="277" s="25" customFormat="1" spans="1:28">
      <c r="A277" s="28" t="s">
        <v>206</v>
      </c>
      <c r="B277" s="29">
        <v>2016</v>
      </c>
      <c r="C277" s="30">
        <v>146395</v>
      </c>
      <c r="D277" s="30">
        <v>2159430</v>
      </c>
      <c r="E277" s="30">
        <v>84905</v>
      </c>
      <c r="F277" s="30">
        <v>894798</v>
      </c>
      <c r="G277" s="31">
        <f t="shared" si="43"/>
        <v>231300</v>
      </c>
      <c r="H277" s="31">
        <f t="shared" si="44"/>
        <v>3054228</v>
      </c>
      <c r="I277" s="36">
        <v>2398</v>
      </c>
      <c r="J277" s="30">
        <v>6.54</v>
      </c>
      <c r="K277" s="31"/>
      <c r="L277" s="36"/>
      <c r="M277" s="39">
        <v>13673</v>
      </c>
      <c r="N277" s="36">
        <v>228504</v>
      </c>
      <c r="O277" s="30">
        <v>5.4</v>
      </c>
      <c r="P277" s="40">
        <f t="shared" si="45"/>
        <v>13.2046173800259</v>
      </c>
      <c r="Q277" s="30">
        <v>7.13</v>
      </c>
      <c r="R277" s="37">
        <f t="shared" si="42"/>
        <v>6.54</v>
      </c>
      <c r="S277" s="30">
        <v>0.59</v>
      </c>
      <c r="T277" s="49">
        <f t="shared" si="46"/>
        <v>0.598370269229423</v>
      </c>
      <c r="U277" s="37">
        <f t="shared" si="47"/>
        <v>2.25187656380317</v>
      </c>
      <c r="V277" s="50">
        <f t="shared" si="48"/>
        <v>90.6889305296849</v>
      </c>
      <c r="W277" s="50">
        <f>(Q277-$Q$8)/($Q$3-$Q$8)*100</f>
        <v>49.2074415673538</v>
      </c>
      <c r="X277" s="50">
        <f>(R277-$R$8)/($R$3-$R$8)*100</f>
        <v>165.605845769404</v>
      </c>
      <c r="Y277" s="50">
        <f t="shared" si="49"/>
        <v>14.8987459690127</v>
      </c>
      <c r="Z277" s="50">
        <f t="shared" si="50"/>
        <v>4.29000669161136</v>
      </c>
      <c r="AA277" s="50">
        <f>(U277-$U$8)/($U$3-$U$8)*100</f>
        <v>-2.31514068594149</v>
      </c>
      <c r="AB277" s="50">
        <f t="shared" si="51"/>
        <v>40.7195831914403</v>
      </c>
    </row>
    <row r="278" s="25" customFormat="1" spans="1:28">
      <c r="A278" s="28" t="s">
        <v>200</v>
      </c>
      <c r="B278" s="29">
        <v>2016</v>
      </c>
      <c r="C278" s="30">
        <v>227046</v>
      </c>
      <c r="D278" s="30">
        <v>3766145</v>
      </c>
      <c r="E278" s="30">
        <v>126516</v>
      </c>
      <c r="F278" s="30">
        <v>1873150</v>
      </c>
      <c r="G278" s="31">
        <f t="shared" si="43"/>
        <v>353562</v>
      </c>
      <c r="H278" s="31">
        <f t="shared" si="44"/>
        <v>5639295</v>
      </c>
      <c r="I278" s="36">
        <v>4771</v>
      </c>
      <c r="J278" s="30">
        <v>5.31</v>
      </c>
      <c r="K278" s="31"/>
      <c r="L278" s="36"/>
      <c r="M278" s="39">
        <v>14768</v>
      </c>
      <c r="N278" s="36">
        <v>195107</v>
      </c>
      <c r="O278" s="30">
        <v>6.3</v>
      </c>
      <c r="P278" s="40">
        <f t="shared" si="45"/>
        <v>15.9499465440291</v>
      </c>
      <c r="Q278" s="30">
        <v>5.23</v>
      </c>
      <c r="R278" s="37">
        <f t="shared" si="42"/>
        <v>5.31</v>
      </c>
      <c r="S278" s="30">
        <v>0.44</v>
      </c>
      <c r="T278" s="49">
        <f t="shared" si="46"/>
        <v>0.756917998841661</v>
      </c>
      <c r="U278" s="37">
        <f t="shared" si="47"/>
        <v>1.32047788723538</v>
      </c>
      <c r="V278" s="50">
        <f t="shared" si="48"/>
        <v>62.8118379652594</v>
      </c>
      <c r="W278" s="50">
        <f>(Q278-$Q$8)/($Q$3-$Q$8)*100</f>
        <v>30.1949212274065</v>
      </c>
      <c r="X278" s="50">
        <f>(R278-$R$8)/($R$3-$R$8)*100</f>
        <v>117.439598595498</v>
      </c>
      <c r="Y278" s="50">
        <f t="shared" si="49"/>
        <v>9.57325863243698</v>
      </c>
      <c r="Z278" s="50">
        <f t="shared" si="50"/>
        <v>5.44036006205376</v>
      </c>
      <c r="AA278" s="50">
        <f>(U278-$U$8)/($U$3-$U$8)*100</f>
        <v>-38.7882942412365</v>
      </c>
      <c r="AB278" s="50">
        <f t="shared" si="51"/>
        <v>22.9448264157459</v>
      </c>
    </row>
    <row r="279" s="25" customFormat="1" spans="1:28">
      <c r="A279" s="28" t="s">
        <v>186</v>
      </c>
      <c r="B279" s="29">
        <v>2016</v>
      </c>
      <c r="C279" s="30">
        <v>200020</v>
      </c>
      <c r="D279" s="30">
        <v>3550236</v>
      </c>
      <c r="E279" s="30">
        <v>121850</v>
      </c>
      <c r="F279" s="30">
        <v>1503118</v>
      </c>
      <c r="G279" s="31">
        <f t="shared" si="43"/>
        <v>321870</v>
      </c>
      <c r="H279" s="31">
        <f t="shared" si="44"/>
        <v>5053354</v>
      </c>
      <c r="I279" s="36">
        <v>5590</v>
      </c>
      <c r="J279" s="30">
        <v>5.19</v>
      </c>
      <c r="K279" s="31"/>
      <c r="L279" s="36"/>
      <c r="M279" s="39">
        <v>41286</v>
      </c>
      <c r="N279" s="36">
        <v>105672</v>
      </c>
      <c r="O279" s="30">
        <v>25.7</v>
      </c>
      <c r="P279" s="40">
        <f t="shared" si="45"/>
        <v>15.6999844657781</v>
      </c>
      <c r="Q279" s="30">
        <v>7.74</v>
      </c>
      <c r="R279" s="37">
        <f t="shared" si="42"/>
        <v>5.19</v>
      </c>
      <c r="S279" s="30">
        <v>1.25</v>
      </c>
      <c r="T279" s="49">
        <f t="shared" si="46"/>
        <v>3.90699523052464</v>
      </c>
      <c r="U279" s="37">
        <f t="shared" si="47"/>
        <v>4.59749552772809</v>
      </c>
      <c r="V279" s="50">
        <f t="shared" si="48"/>
        <v>65.3500457999939</v>
      </c>
      <c r="W279" s="50">
        <f>(Q279-$Q$8)/($Q$3-$Q$8)*100</f>
        <v>55.3114612554422</v>
      </c>
      <c r="X279" s="50">
        <f>(R279-$R$8)/($R$3-$R$8)*100</f>
        <v>112.740452529751</v>
      </c>
      <c r="Y279" s="50">
        <f t="shared" si="49"/>
        <v>38.3308902499456</v>
      </c>
      <c r="Z279" s="50">
        <f t="shared" si="50"/>
        <v>28.2959504226529</v>
      </c>
      <c r="AA279" s="50">
        <f>(U279-$U$8)/($U$3-$U$8)*100</f>
        <v>89.5382436979677</v>
      </c>
      <c r="AB279" s="50">
        <f t="shared" si="51"/>
        <v>57.0424265302734</v>
      </c>
    </row>
    <row r="280" s="25" customFormat="1" spans="1:28">
      <c r="A280" s="28" t="s">
        <v>197</v>
      </c>
      <c r="B280" s="29">
        <v>2016</v>
      </c>
      <c r="C280" s="30">
        <v>123066</v>
      </c>
      <c r="D280" s="30">
        <v>2098191</v>
      </c>
      <c r="E280" s="30">
        <v>75330</v>
      </c>
      <c r="F280" s="30">
        <v>966021</v>
      </c>
      <c r="G280" s="31">
        <f t="shared" si="43"/>
        <v>198396</v>
      </c>
      <c r="H280" s="31">
        <f t="shared" si="44"/>
        <v>3064212</v>
      </c>
      <c r="I280" s="36">
        <v>3048</v>
      </c>
      <c r="J280" s="30">
        <v>6.26</v>
      </c>
      <c r="K280" s="31"/>
      <c r="L280" s="36"/>
      <c r="M280" s="39">
        <v>17776</v>
      </c>
      <c r="N280" s="39">
        <v>82402</v>
      </c>
      <c r="O280" s="30">
        <v>9.3</v>
      </c>
      <c r="P280" s="40">
        <f t="shared" si="45"/>
        <v>15.4449283251678</v>
      </c>
      <c r="Q280" s="30">
        <v>5.88</v>
      </c>
      <c r="R280" s="37">
        <f t="shared" si="42"/>
        <v>6.26</v>
      </c>
      <c r="S280" s="30">
        <v>0.47</v>
      </c>
      <c r="T280" s="49">
        <f t="shared" si="46"/>
        <v>2.15722919346618</v>
      </c>
      <c r="U280" s="37">
        <f t="shared" si="47"/>
        <v>3.0511811023622</v>
      </c>
      <c r="V280" s="50">
        <f t="shared" si="48"/>
        <v>67.9399806370061</v>
      </c>
      <c r="W280" s="50">
        <f>(Q280-$Q$8)/($Q$3-$Q$8)*100</f>
        <v>36.699204501599</v>
      </c>
      <c r="X280" s="50">
        <f>(R280-$R$8)/($R$3-$R$8)*100</f>
        <v>154.641171615994</v>
      </c>
      <c r="Y280" s="50">
        <f t="shared" si="49"/>
        <v>10.6383560997521</v>
      </c>
      <c r="Z280" s="50">
        <f t="shared" si="50"/>
        <v>15.6004090665031</v>
      </c>
      <c r="AA280" s="50">
        <f>(U280-$U$8)/($U$3-$U$8)*100</f>
        <v>28.9852657949197</v>
      </c>
      <c r="AB280" s="50">
        <f t="shared" si="51"/>
        <v>41.7836609365419</v>
      </c>
    </row>
    <row r="281" s="25" customFormat="1" spans="1:28">
      <c r="A281" s="28" t="s">
        <v>187</v>
      </c>
      <c r="B281" s="29">
        <v>2017</v>
      </c>
      <c r="C281" s="30">
        <v>244978</v>
      </c>
      <c r="D281" s="30">
        <v>4405178</v>
      </c>
      <c r="E281" s="30">
        <v>155495</v>
      </c>
      <c r="F281" s="30">
        <v>2021627</v>
      </c>
      <c r="G281" s="31">
        <f t="shared" si="43"/>
        <v>400473</v>
      </c>
      <c r="H281" s="31">
        <f t="shared" si="44"/>
        <v>6426805</v>
      </c>
      <c r="I281" s="36">
        <v>6255</v>
      </c>
      <c r="J281" s="30">
        <v>4.89</v>
      </c>
      <c r="K281" s="31"/>
      <c r="L281" s="36"/>
      <c r="M281" s="39">
        <v>34208</v>
      </c>
      <c r="N281" s="36">
        <v>140208</v>
      </c>
      <c r="O281" s="30">
        <v>19.8</v>
      </c>
      <c r="P281" s="40">
        <f t="shared" si="45"/>
        <v>16.0480356977874</v>
      </c>
      <c r="Q281" s="30">
        <v>5.01</v>
      </c>
      <c r="R281" s="37">
        <f t="shared" si="42"/>
        <v>4.89</v>
      </c>
      <c r="S281" s="37">
        <v>0.364109640594618</v>
      </c>
      <c r="T281" s="49">
        <f t="shared" si="46"/>
        <v>2.43980372018715</v>
      </c>
      <c r="U281" s="37">
        <f t="shared" si="47"/>
        <v>3.16546762589928</v>
      </c>
      <c r="V281" s="50">
        <f t="shared" si="48"/>
        <v>61.815804245609</v>
      </c>
      <c r="W281" s="50">
        <f>(Q281-$Q$8)/($Q$3-$Q$8)*100</f>
        <v>27.9934715038336</v>
      </c>
      <c r="X281" s="50">
        <f>(R281-$R$8)/($R$3-$R$8)*100</f>
        <v>100.992587365384</v>
      </c>
      <c r="Y281" s="50">
        <f t="shared" si="49"/>
        <v>6.87890431256006</v>
      </c>
      <c r="Z281" s="50">
        <f t="shared" si="50"/>
        <v>17.6506469349963</v>
      </c>
      <c r="AA281" s="50">
        <f>(U281-$U$8)/($U$3-$U$8)*100</f>
        <v>33.4606746903125</v>
      </c>
      <c r="AB281" s="50">
        <f t="shared" si="51"/>
        <v>34.9167810298846</v>
      </c>
    </row>
    <row r="282" s="25" customFormat="1" spans="1:28">
      <c r="A282" s="28" t="s">
        <v>176</v>
      </c>
      <c r="B282" s="29">
        <v>2017</v>
      </c>
      <c r="C282" s="30">
        <v>64514</v>
      </c>
      <c r="D282" s="30">
        <v>875849</v>
      </c>
      <c r="E282" s="30">
        <v>34451</v>
      </c>
      <c r="F282" s="30">
        <v>266404</v>
      </c>
      <c r="G282" s="31">
        <f t="shared" si="43"/>
        <v>98965</v>
      </c>
      <c r="H282" s="31">
        <f t="shared" si="44"/>
        <v>1142253</v>
      </c>
      <c r="I282" s="36">
        <v>2170.7</v>
      </c>
      <c r="J282" s="30">
        <v>5.56</v>
      </c>
      <c r="K282" s="31"/>
      <c r="L282" s="30">
        <v>6528</v>
      </c>
      <c r="M282" s="30">
        <v>13960</v>
      </c>
      <c r="N282" s="30">
        <v>16406</v>
      </c>
      <c r="O282" s="30">
        <v>15.6</v>
      </c>
      <c r="P282" s="40">
        <f t="shared" si="45"/>
        <v>11.5419895922801</v>
      </c>
      <c r="Q282" s="30">
        <v>11.33</v>
      </c>
      <c r="R282" s="37">
        <f t="shared" si="42"/>
        <v>5.56</v>
      </c>
      <c r="S282" s="40">
        <f>L282/I282</f>
        <v>3.00732482609297</v>
      </c>
      <c r="T282" s="49">
        <f t="shared" si="46"/>
        <v>8.50908204315494</v>
      </c>
      <c r="U282" s="37">
        <f t="shared" si="47"/>
        <v>7.1866218270604</v>
      </c>
      <c r="V282" s="50">
        <f t="shared" si="48"/>
        <v>107.571870960621</v>
      </c>
      <c r="W282" s="50">
        <f>(Q282-$Q$8)/($Q$3-$Q$8)*100</f>
        <v>91.23511810829</v>
      </c>
      <c r="X282" s="50">
        <f>(R282-$R$8)/($R$3-$R$8)*100</f>
        <v>127.229486232471</v>
      </c>
      <c r="Y282" s="50">
        <f t="shared" si="49"/>
        <v>100.721630967333</v>
      </c>
      <c r="Z282" s="50">
        <f t="shared" si="50"/>
        <v>61.6866907941826</v>
      </c>
      <c r="AA282" s="50">
        <f>(U282-$U$8)/($U$3-$U$8)*100</f>
        <v>190.927265891545</v>
      </c>
      <c r="AB282" s="50">
        <f t="shared" si="51"/>
        <v>104.79733875067</v>
      </c>
    </row>
    <row r="283" s="25" customFormat="1" spans="1:28">
      <c r="A283" s="28" t="s">
        <v>188</v>
      </c>
      <c r="B283" s="29">
        <v>2017</v>
      </c>
      <c r="C283" s="30">
        <v>168867</v>
      </c>
      <c r="D283" s="30">
        <v>3070865</v>
      </c>
      <c r="E283" s="30">
        <v>99880</v>
      </c>
      <c r="F283" s="30">
        <v>1215717</v>
      </c>
      <c r="G283" s="31">
        <f t="shared" si="43"/>
        <v>268747</v>
      </c>
      <c r="H283" s="31">
        <f t="shared" si="44"/>
        <v>4286582</v>
      </c>
      <c r="I283" s="36">
        <v>3911</v>
      </c>
      <c r="J283" s="30">
        <v>4.66</v>
      </c>
      <c r="K283" s="58"/>
      <c r="L283" s="36"/>
      <c r="M283" s="39">
        <v>22238</v>
      </c>
      <c r="N283" s="36">
        <v>123707</v>
      </c>
      <c r="O283" s="30">
        <v>5.8</v>
      </c>
      <c r="P283" s="40">
        <f t="shared" si="45"/>
        <v>15.9502506074486</v>
      </c>
      <c r="Q283" s="30">
        <v>5.92</v>
      </c>
      <c r="R283" s="37">
        <f t="shared" si="42"/>
        <v>4.66</v>
      </c>
      <c r="S283" s="37">
        <v>0.368709507967081</v>
      </c>
      <c r="T283" s="49">
        <f t="shared" si="46"/>
        <v>1.79763473368524</v>
      </c>
      <c r="U283" s="37">
        <f t="shared" si="47"/>
        <v>1.48299667604193</v>
      </c>
      <c r="V283" s="50">
        <f t="shared" si="48"/>
        <v>62.8087503922993</v>
      </c>
      <c r="W283" s="50">
        <f>(Q283-$Q$8)/($Q$3-$Q$8)*100</f>
        <v>37.0994680877031</v>
      </c>
      <c r="X283" s="50">
        <f>(R283-$R$8)/($R$3-$R$8)*100</f>
        <v>91.985890739369</v>
      </c>
      <c r="Y283" s="50">
        <f t="shared" si="49"/>
        <v>7.04221454883991</v>
      </c>
      <c r="Z283" s="50">
        <f t="shared" si="50"/>
        <v>12.9913480612581</v>
      </c>
      <c r="AA283" s="50">
        <f>(U283-$U$8)/($U$3-$U$8)*100</f>
        <v>-32.4241315159843</v>
      </c>
      <c r="AB283" s="50">
        <f t="shared" si="51"/>
        <v>24.274938719243</v>
      </c>
    </row>
    <row r="284" s="25" customFormat="1" spans="1:28">
      <c r="A284" s="28" t="s">
        <v>203</v>
      </c>
      <c r="B284" s="29">
        <v>2017</v>
      </c>
      <c r="C284" s="30">
        <v>141962</v>
      </c>
      <c r="D284" s="30">
        <v>1855722</v>
      </c>
      <c r="E284" s="30">
        <v>81032</v>
      </c>
      <c r="F284" s="30">
        <v>856127</v>
      </c>
      <c r="G284" s="31">
        <f t="shared" si="43"/>
        <v>222994</v>
      </c>
      <c r="H284" s="31">
        <f t="shared" si="44"/>
        <v>2711849</v>
      </c>
      <c r="I284" s="36">
        <v>2626</v>
      </c>
      <c r="J284" s="30">
        <v>5.58</v>
      </c>
      <c r="K284" s="58"/>
      <c r="L284" s="36"/>
      <c r="M284" s="39">
        <v>10678</v>
      </c>
      <c r="N284" s="36">
        <v>384073</v>
      </c>
      <c r="O284" s="30">
        <v>3.1</v>
      </c>
      <c r="P284" s="40">
        <f t="shared" si="45"/>
        <v>12.1610850516157</v>
      </c>
      <c r="Q284" s="30">
        <v>5.59</v>
      </c>
      <c r="R284" s="37">
        <f t="shared" si="42"/>
        <v>5.58</v>
      </c>
      <c r="S284" s="37">
        <v>0.317810684375219</v>
      </c>
      <c r="T284" s="49">
        <f t="shared" si="46"/>
        <v>0.278020063894103</v>
      </c>
      <c r="U284" s="37">
        <f t="shared" si="47"/>
        <v>1.18050266565118</v>
      </c>
      <c r="V284" s="50">
        <f t="shared" si="48"/>
        <v>101.285345595135</v>
      </c>
      <c r="W284" s="50">
        <f>(Q284-$Q$8)/($Q$3-$Q$8)*100</f>
        <v>33.7972935023439</v>
      </c>
      <c r="X284" s="50">
        <f>(R284-$R$8)/($R$3-$R$8)*100</f>
        <v>128.012677243429</v>
      </c>
      <c r="Y284" s="50">
        <f t="shared" si="49"/>
        <v>5.23514094560617</v>
      </c>
      <c r="Z284" s="50">
        <f t="shared" si="50"/>
        <v>1.96568492850142</v>
      </c>
      <c r="AA284" s="50">
        <f>(U284-$U$8)/($U$3-$U$8)*100</f>
        <v>-44.2696610063152</v>
      </c>
      <c r="AB284" s="50">
        <f t="shared" si="51"/>
        <v>27.7981910584087</v>
      </c>
    </row>
    <row r="285" s="25" customFormat="1" spans="1:28">
      <c r="A285" s="28" t="s">
        <v>194</v>
      </c>
      <c r="B285" s="29">
        <v>2017</v>
      </c>
      <c r="C285" s="30">
        <v>507788</v>
      </c>
      <c r="D285" s="30">
        <v>9419581</v>
      </c>
      <c r="E285" s="30">
        <v>279821</v>
      </c>
      <c r="F285" s="30">
        <v>3561001</v>
      </c>
      <c r="G285" s="31">
        <f t="shared" si="43"/>
        <v>787609</v>
      </c>
      <c r="H285" s="31">
        <f t="shared" si="44"/>
        <v>12980582</v>
      </c>
      <c r="I285" s="36">
        <v>11169</v>
      </c>
      <c r="J285" s="30">
        <v>4.41</v>
      </c>
      <c r="K285" s="58"/>
      <c r="L285" s="36"/>
      <c r="M285" s="39">
        <v>70422</v>
      </c>
      <c r="N285" s="36">
        <v>179839</v>
      </c>
      <c r="O285" s="30">
        <v>22.6</v>
      </c>
      <c r="P285" s="40">
        <f t="shared" si="45"/>
        <v>16.4809975508152</v>
      </c>
      <c r="Q285" s="30">
        <v>6.33</v>
      </c>
      <c r="R285" s="37">
        <f t="shared" si="42"/>
        <v>4.41</v>
      </c>
      <c r="S285" s="37">
        <v>0.627638462926213</v>
      </c>
      <c r="T285" s="49">
        <f t="shared" si="46"/>
        <v>3.91583583093767</v>
      </c>
      <c r="U285" s="37">
        <f t="shared" si="47"/>
        <v>2.02345778494046</v>
      </c>
      <c r="V285" s="50">
        <f t="shared" si="48"/>
        <v>57.4193486904864</v>
      </c>
      <c r="W285" s="50">
        <f>(Q285-$Q$8)/($Q$3-$Q$8)*100</f>
        <v>41.2021698452707</v>
      </c>
      <c r="X285" s="50">
        <f>(R285-$R$8)/($R$3-$R$8)*100</f>
        <v>82.1960031023962</v>
      </c>
      <c r="Y285" s="50">
        <f t="shared" si="49"/>
        <v>16.2350336868908</v>
      </c>
      <c r="Z285" s="50">
        <f t="shared" si="50"/>
        <v>28.3600939742934</v>
      </c>
      <c r="AA285" s="50">
        <f>(U285-$U$8)/($U$3-$U$8)*100</f>
        <v>-11.2599174029032</v>
      </c>
      <c r="AB285" s="50">
        <f t="shared" si="51"/>
        <v>32.2671237254893</v>
      </c>
    </row>
    <row r="286" s="25" customFormat="1" spans="1:28">
      <c r="A286" s="28" t="s">
        <v>195</v>
      </c>
      <c r="B286" s="29">
        <v>2017</v>
      </c>
      <c r="C286" s="30">
        <v>247133</v>
      </c>
      <c r="D286" s="30">
        <v>4637548</v>
      </c>
      <c r="E286" s="30">
        <v>129756</v>
      </c>
      <c r="F286" s="30">
        <v>2034632</v>
      </c>
      <c r="G286" s="31">
        <f t="shared" si="43"/>
        <v>376889</v>
      </c>
      <c r="H286" s="31">
        <f t="shared" si="44"/>
        <v>6672180</v>
      </c>
      <c r="I286" s="36">
        <v>4885</v>
      </c>
      <c r="J286" s="30">
        <v>4.94</v>
      </c>
      <c r="K286" s="58"/>
      <c r="L286" s="36"/>
      <c r="M286" s="39">
        <v>19821</v>
      </c>
      <c r="N286" s="36">
        <v>239096</v>
      </c>
      <c r="O286" s="30">
        <v>5.5</v>
      </c>
      <c r="P286" s="40">
        <f t="shared" si="45"/>
        <v>17.7033025638849</v>
      </c>
      <c r="Q286" s="30">
        <v>6.25</v>
      </c>
      <c r="R286" s="37">
        <f t="shared" si="42"/>
        <v>4.94</v>
      </c>
      <c r="S286" s="37">
        <v>2.98699905339672</v>
      </c>
      <c r="T286" s="49">
        <f t="shared" si="46"/>
        <v>0.828997557466457</v>
      </c>
      <c r="U286" s="37">
        <f t="shared" si="47"/>
        <v>1.12589559877175</v>
      </c>
      <c r="V286" s="50">
        <f t="shared" si="48"/>
        <v>45.0076093485931</v>
      </c>
      <c r="W286" s="50">
        <f>(Q286-$Q$8)/($Q$3-$Q$8)*100</f>
        <v>40.4016426730624</v>
      </c>
      <c r="X286" s="50">
        <f>(R286-$R$8)/($R$3-$R$8)*100</f>
        <v>102.950564892778</v>
      </c>
      <c r="Y286" s="50">
        <f t="shared" si="49"/>
        <v>100</v>
      </c>
      <c r="Z286" s="50">
        <f t="shared" si="50"/>
        <v>5.96333799057297</v>
      </c>
      <c r="AA286" s="50">
        <f>(U286-$U$8)/($U$3-$U$8)*100</f>
        <v>-46.4080492020523</v>
      </c>
      <c r="AB286" s="50">
        <f t="shared" si="51"/>
        <v>32.9342383093902</v>
      </c>
    </row>
    <row r="287" s="25" customFormat="1" spans="1:28">
      <c r="A287" s="28" t="s">
        <v>199</v>
      </c>
      <c r="B287" s="29">
        <v>2017</v>
      </c>
      <c r="C287" s="30">
        <v>202061</v>
      </c>
      <c r="D287" s="30">
        <v>3620770</v>
      </c>
      <c r="E287" s="30">
        <v>127528</v>
      </c>
      <c r="F287" s="30">
        <v>1829870</v>
      </c>
      <c r="G287" s="31">
        <f t="shared" si="43"/>
        <v>329589</v>
      </c>
      <c r="H287" s="31">
        <f t="shared" si="44"/>
        <v>5450640</v>
      </c>
      <c r="I287" s="36">
        <v>3580</v>
      </c>
      <c r="J287" s="30">
        <v>6.51</v>
      </c>
      <c r="K287" s="58"/>
      <c r="L287" s="36"/>
      <c r="M287" s="39">
        <v>8930</v>
      </c>
      <c r="N287" s="36">
        <v>72087</v>
      </c>
      <c r="O287" s="30">
        <v>8</v>
      </c>
      <c r="P287" s="40">
        <f t="shared" si="45"/>
        <v>16.537687847592</v>
      </c>
      <c r="Q287" s="30">
        <v>6.31</v>
      </c>
      <c r="R287" s="37">
        <f t="shared" si="42"/>
        <v>6.51</v>
      </c>
      <c r="S287" s="37">
        <v>0.419699550875019</v>
      </c>
      <c r="T287" s="49">
        <f t="shared" si="46"/>
        <v>1.23878091750246</v>
      </c>
      <c r="U287" s="37">
        <f t="shared" si="47"/>
        <v>2.23463687150838</v>
      </c>
      <c r="V287" s="50">
        <f t="shared" si="48"/>
        <v>56.8436943494792</v>
      </c>
      <c r="W287" s="50">
        <f>(Q287-$Q$8)/($Q$3-$Q$8)*100</f>
        <v>41.0020380522186</v>
      </c>
      <c r="X287" s="50">
        <f>(R287-$R$8)/($R$3-$R$8)*100</f>
        <v>164.431059252967</v>
      </c>
      <c r="Y287" s="50">
        <f t="shared" si="49"/>
        <v>8.85252673415776</v>
      </c>
      <c r="Z287" s="50">
        <f t="shared" si="50"/>
        <v>8.93654782789782</v>
      </c>
      <c r="AA287" s="50">
        <f>(U287-$U$8)/($U$3-$U$8)*100</f>
        <v>-2.99023928778939</v>
      </c>
      <c r="AB287" s="50">
        <f t="shared" si="51"/>
        <v>34.680273250876</v>
      </c>
    </row>
    <row r="288" s="25" customFormat="1" spans="1:28">
      <c r="A288" s="28" t="s">
        <v>196</v>
      </c>
      <c r="B288" s="29">
        <v>2017</v>
      </c>
      <c r="C288" s="30">
        <v>49790</v>
      </c>
      <c r="D288" s="30">
        <v>809483</v>
      </c>
      <c r="E288" s="30">
        <v>25932</v>
      </c>
      <c r="F288" s="30">
        <v>333342</v>
      </c>
      <c r="G288" s="31">
        <f t="shared" si="43"/>
        <v>75722</v>
      </c>
      <c r="H288" s="31">
        <f t="shared" si="44"/>
        <v>1142825</v>
      </c>
      <c r="I288" s="36">
        <v>926</v>
      </c>
      <c r="J288" s="30">
        <v>4.53</v>
      </c>
      <c r="K288" s="58"/>
      <c r="L288" s="36"/>
      <c r="M288" s="39">
        <v>5448</v>
      </c>
      <c r="N288" s="36">
        <v>7611</v>
      </c>
      <c r="O288" s="30">
        <v>1</v>
      </c>
      <c r="P288" s="40">
        <f t="shared" si="45"/>
        <v>15.0923773804178</v>
      </c>
      <c r="Q288" s="30">
        <v>6.52</v>
      </c>
      <c r="R288" s="37">
        <f t="shared" si="42"/>
        <v>4.53</v>
      </c>
      <c r="S288" s="30">
        <v>0.53</v>
      </c>
      <c r="T288" s="49">
        <f t="shared" si="46"/>
        <v>7.15806070161608</v>
      </c>
      <c r="U288" s="37">
        <f t="shared" si="47"/>
        <v>1.07991360691145</v>
      </c>
      <c r="V288" s="50">
        <f t="shared" si="48"/>
        <v>71.5199139467666</v>
      </c>
      <c r="W288" s="50">
        <f>(Q288-$Q$8)/($Q$3-$Q$8)*100</f>
        <v>43.1034218792655</v>
      </c>
      <c r="X288" s="50">
        <f>(R288-$R$8)/($R$3-$R$8)*100</f>
        <v>86.8951491681431</v>
      </c>
      <c r="Y288" s="50">
        <f t="shared" si="49"/>
        <v>12.7685510343824</v>
      </c>
      <c r="Z288" s="50">
        <f t="shared" si="50"/>
        <v>51.8842675265657</v>
      </c>
      <c r="AA288" s="50">
        <f>(U288-$U$8)/($U$3-$U$8)*100</f>
        <v>-48.2086833365985</v>
      </c>
      <c r="AB288" s="50">
        <f t="shared" si="51"/>
        <v>36.1322757033564</v>
      </c>
    </row>
    <row r="289" s="25" customFormat="1" spans="1:28">
      <c r="A289" s="28" t="s">
        <v>178</v>
      </c>
      <c r="B289" s="29">
        <v>2017</v>
      </c>
      <c r="C289" s="30">
        <v>365877</v>
      </c>
      <c r="D289" s="30">
        <v>6372170</v>
      </c>
      <c r="E289" s="30">
        <v>187549</v>
      </c>
      <c r="F289" s="30">
        <v>2600675</v>
      </c>
      <c r="G289" s="31">
        <f t="shared" si="43"/>
        <v>553426</v>
      </c>
      <c r="H289" s="31">
        <f t="shared" si="44"/>
        <v>8972845</v>
      </c>
      <c r="I289" s="36">
        <v>7519.52</v>
      </c>
      <c r="J289" s="30">
        <v>5.25</v>
      </c>
      <c r="K289" s="58"/>
      <c r="L289" s="36"/>
      <c r="M289" s="39">
        <v>34888</v>
      </c>
      <c r="N289" s="36">
        <v>190379</v>
      </c>
      <c r="O289" s="30">
        <v>17.6</v>
      </c>
      <c r="P289" s="40">
        <f t="shared" si="45"/>
        <v>16.2132697054349</v>
      </c>
      <c r="Q289" s="30">
        <v>5.66</v>
      </c>
      <c r="R289" s="37">
        <f t="shared" si="42"/>
        <v>5.25</v>
      </c>
      <c r="S289" s="30">
        <v>0.34</v>
      </c>
      <c r="T289" s="49">
        <f t="shared" si="46"/>
        <v>1.83255506121999</v>
      </c>
      <c r="U289" s="37">
        <f t="shared" si="47"/>
        <v>2.3405749303147</v>
      </c>
      <c r="V289" s="50">
        <f t="shared" si="48"/>
        <v>60.1379567268569</v>
      </c>
      <c r="W289" s="50">
        <f>(Q289-$Q$8)/($Q$3-$Q$8)*100</f>
        <v>34.4977547780261</v>
      </c>
      <c r="X289" s="50">
        <f>(R289-$R$8)/($R$3-$R$8)*100</f>
        <v>115.090025562625</v>
      </c>
      <c r="Y289" s="50">
        <f t="shared" si="49"/>
        <v>6.02293374138653</v>
      </c>
      <c r="Z289" s="50">
        <f t="shared" si="50"/>
        <v>13.2447147702914</v>
      </c>
      <c r="AA289" s="50">
        <f>(U289-$U$8)/($U$3-$U$8)*100</f>
        <v>1.15824748098218</v>
      </c>
      <c r="AB289" s="50">
        <f t="shared" si="51"/>
        <v>30.7549508964376</v>
      </c>
    </row>
    <row r="290" s="25" customFormat="1" spans="1:28">
      <c r="A290" s="28" t="s">
        <v>191</v>
      </c>
      <c r="B290" s="29">
        <v>2017</v>
      </c>
      <c r="C290" s="30">
        <v>527021</v>
      </c>
      <c r="D290" s="30">
        <v>9820554</v>
      </c>
      <c r="E290" s="30">
        <v>299006</v>
      </c>
      <c r="F290" s="30">
        <v>4291617</v>
      </c>
      <c r="G290" s="31">
        <f t="shared" si="43"/>
        <v>826027</v>
      </c>
      <c r="H290" s="31">
        <f t="shared" si="44"/>
        <v>14112171</v>
      </c>
      <c r="I290" s="36">
        <v>9559.13</v>
      </c>
      <c r="J290" s="30">
        <v>5.85</v>
      </c>
      <c r="K290" s="31"/>
      <c r="L290" s="36"/>
      <c r="M290" s="39">
        <v>34735</v>
      </c>
      <c r="N290" s="36">
        <v>164132</v>
      </c>
      <c r="O290" s="30">
        <v>13.3</v>
      </c>
      <c r="P290" s="40">
        <f t="shared" si="45"/>
        <v>17.0843943357784</v>
      </c>
      <c r="Q290" s="30">
        <v>6.08</v>
      </c>
      <c r="R290" s="37">
        <f t="shared" si="42"/>
        <v>5.85</v>
      </c>
      <c r="S290" s="30">
        <v>0.3</v>
      </c>
      <c r="T290" s="49">
        <f t="shared" si="46"/>
        <v>2.11628445397607</v>
      </c>
      <c r="U290" s="37">
        <f t="shared" si="47"/>
        <v>1.39134000688347</v>
      </c>
      <c r="V290" s="50">
        <f t="shared" si="48"/>
        <v>51.2922334985988</v>
      </c>
      <c r="W290" s="50">
        <f>(Q290-$Q$8)/($Q$3-$Q$8)*100</f>
        <v>38.7005224321198</v>
      </c>
      <c r="X290" s="50">
        <f>(R290-$R$8)/($R$3-$R$8)*100</f>
        <v>138.585755891359</v>
      </c>
      <c r="Y290" s="50">
        <f t="shared" si="49"/>
        <v>4.60280378496634</v>
      </c>
      <c r="Z290" s="50">
        <f t="shared" si="50"/>
        <v>15.3033318444607</v>
      </c>
      <c r="AA290" s="50">
        <f>(U290-$U$8)/($U$3-$U$8)*100</f>
        <v>-36.0133654849464</v>
      </c>
      <c r="AB290" s="50">
        <f t="shared" si="51"/>
        <v>27.2369042770849</v>
      </c>
    </row>
    <row r="291" s="25" customFormat="1" spans="1:28">
      <c r="A291" s="28" t="s">
        <v>183</v>
      </c>
      <c r="B291" s="29">
        <v>2017</v>
      </c>
      <c r="C291" s="30">
        <v>114487</v>
      </c>
      <c r="D291" s="30">
        <v>1376526</v>
      </c>
      <c r="E291" s="30">
        <v>89672</v>
      </c>
      <c r="F291" s="30">
        <v>903983</v>
      </c>
      <c r="G291" s="31">
        <f t="shared" si="43"/>
        <v>204159</v>
      </c>
      <c r="H291" s="31">
        <f t="shared" si="44"/>
        <v>2280509</v>
      </c>
      <c r="I291" s="36">
        <v>3788.7</v>
      </c>
      <c r="J291" s="30">
        <v>6.38</v>
      </c>
      <c r="K291" s="31"/>
      <c r="L291" s="36"/>
      <c r="M291" s="39">
        <v>19781</v>
      </c>
      <c r="N291" s="36">
        <v>391381</v>
      </c>
      <c r="O291" s="30">
        <v>14.7</v>
      </c>
      <c r="P291" s="40">
        <f t="shared" si="45"/>
        <v>11.1702594546407</v>
      </c>
      <c r="Q291" s="30">
        <v>6.05</v>
      </c>
      <c r="R291" s="37">
        <f t="shared" si="42"/>
        <v>6.38</v>
      </c>
      <c r="S291" s="30">
        <v>0.57</v>
      </c>
      <c r="T291" s="49">
        <f t="shared" si="46"/>
        <v>0.505415439175637</v>
      </c>
      <c r="U291" s="37">
        <f t="shared" si="47"/>
        <v>3.87995882492676</v>
      </c>
      <c r="V291" s="50">
        <f t="shared" si="48"/>
        <v>111.346556922449</v>
      </c>
      <c r="W291" s="50">
        <f>(Q291-$Q$8)/($Q$3-$Q$8)*100</f>
        <v>38.4003247425416</v>
      </c>
      <c r="X291" s="50">
        <f>(R291-$R$8)/($R$3-$R$8)*100</f>
        <v>159.340317681741</v>
      </c>
      <c r="Y291" s="50">
        <f t="shared" si="49"/>
        <v>14.1886809908026</v>
      </c>
      <c r="Z291" s="50">
        <f t="shared" si="50"/>
        <v>3.61556687268243</v>
      </c>
      <c r="AA291" s="50">
        <f>(U291-$U$8)/($U$3-$U$8)*100</f>
        <v>61.4398289146521</v>
      </c>
      <c r="AB291" s="50">
        <f t="shared" si="51"/>
        <v>50.8250105655456</v>
      </c>
    </row>
    <row r="292" s="25" customFormat="1" spans="1:28">
      <c r="A292" s="28" t="s">
        <v>192</v>
      </c>
      <c r="B292" s="29">
        <v>2017</v>
      </c>
      <c r="C292" s="30">
        <v>203304</v>
      </c>
      <c r="D292" s="30">
        <v>3545680</v>
      </c>
      <c r="E292" s="30">
        <v>129034</v>
      </c>
      <c r="F292" s="30">
        <v>1487131</v>
      </c>
      <c r="G292" s="31">
        <f t="shared" si="43"/>
        <v>332338</v>
      </c>
      <c r="H292" s="31">
        <f t="shared" si="44"/>
        <v>5032811</v>
      </c>
      <c r="I292" s="36">
        <v>5902</v>
      </c>
      <c r="J292" s="30">
        <v>6.37</v>
      </c>
      <c r="K292" s="31"/>
      <c r="L292" s="36"/>
      <c r="M292" s="39">
        <v>34937</v>
      </c>
      <c r="N292" s="36">
        <v>151767</v>
      </c>
      <c r="O292" s="30">
        <v>25.4</v>
      </c>
      <c r="P292" s="40">
        <f t="shared" si="45"/>
        <v>15.1436519447069</v>
      </c>
      <c r="Q292" s="30">
        <v>6.77</v>
      </c>
      <c r="R292" s="37">
        <f t="shared" si="42"/>
        <v>6.37</v>
      </c>
      <c r="S292" s="30">
        <v>0.61</v>
      </c>
      <c r="T292" s="49">
        <f t="shared" si="46"/>
        <v>2.30201558968682</v>
      </c>
      <c r="U292" s="37">
        <f t="shared" si="47"/>
        <v>4.30362588952897</v>
      </c>
      <c r="V292" s="50">
        <f t="shared" si="48"/>
        <v>70.9992529660621</v>
      </c>
      <c r="W292" s="50">
        <f>(Q292-$Q$8)/($Q$3-$Q$8)*100</f>
        <v>45.6050692924164</v>
      </c>
      <c r="X292" s="50">
        <f>(R292-$R$8)/($R$3-$R$8)*100</f>
        <v>158.948722176262</v>
      </c>
      <c r="Y292" s="50">
        <f t="shared" si="49"/>
        <v>15.6088109472227</v>
      </c>
      <c r="Z292" s="50">
        <f t="shared" si="50"/>
        <v>16.6509161869391</v>
      </c>
      <c r="AA292" s="50">
        <f>(U292-$U$8)/($U$3-$U$8)*100</f>
        <v>78.0304407464191</v>
      </c>
      <c r="AB292" s="50">
        <f t="shared" si="51"/>
        <v>52.426683166526</v>
      </c>
    </row>
    <row r="293" s="25" customFormat="1" spans="1:28">
      <c r="A293" s="28" t="s">
        <v>193</v>
      </c>
      <c r="B293" s="29">
        <v>2017</v>
      </c>
      <c r="C293" s="30">
        <v>265887</v>
      </c>
      <c r="D293" s="30">
        <v>5116575</v>
      </c>
      <c r="E293" s="30">
        <v>171593</v>
      </c>
      <c r="F293" s="30">
        <v>2296294</v>
      </c>
      <c r="G293" s="31">
        <f t="shared" si="43"/>
        <v>437480</v>
      </c>
      <c r="H293" s="31">
        <f t="shared" si="44"/>
        <v>7412869</v>
      </c>
      <c r="I293" s="36">
        <v>6860.15</v>
      </c>
      <c r="J293" s="30">
        <v>6.59</v>
      </c>
      <c r="K293" s="31"/>
      <c r="L293" s="36"/>
      <c r="M293" s="39">
        <v>24470</v>
      </c>
      <c r="N293" s="36">
        <v>196371</v>
      </c>
      <c r="O293" s="30">
        <v>15</v>
      </c>
      <c r="P293" s="40">
        <f t="shared" si="45"/>
        <v>16.944475176008</v>
      </c>
      <c r="Q293" s="30">
        <v>6.06</v>
      </c>
      <c r="R293" s="37">
        <f t="shared" si="42"/>
        <v>6.59</v>
      </c>
      <c r="S293" s="30">
        <v>0.44</v>
      </c>
      <c r="T293" s="49">
        <f t="shared" si="46"/>
        <v>1.24611067825697</v>
      </c>
      <c r="U293" s="37">
        <f t="shared" si="47"/>
        <v>2.18654111061711</v>
      </c>
      <c r="V293" s="50">
        <f t="shared" si="48"/>
        <v>52.713024644374</v>
      </c>
      <c r="W293" s="50">
        <f>(Q293-$Q$8)/($Q$3-$Q$8)*100</f>
        <v>38.5003906390677</v>
      </c>
      <c r="X293" s="50">
        <f>(R293-$R$8)/($R$3-$R$8)*100</f>
        <v>167.563823296798</v>
      </c>
      <c r="Y293" s="50">
        <f t="shared" si="49"/>
        <v>9.57325863243698</v>
      </c>
      <c r="Z293" s="50">
        <f t="shared" si="50"/>
        <v>8.98972938407089</v>
      </c>
      <c r="AA293" s="50">
        <f>(U293-$U$8)/($U$3-$U$8)*100</f>
        <v>-4.87364766755014</v>
      </c>
      <c r="AB293" s="50">
        <f t="shared" si="51"/>
        <v>33.8402550821504</v>
      </c>
    </row>
    <row r="294" s="25" customFormat="1" spans="1:28">
      <c r="A294" s="28" t="s">
        <v>182</v>
      </c>
      <c r="B294" s="29">
        <v>2017</v>
      </c>
      <c r="C294" s="30">
        <v>108405</v>
      </c>
      <c r="D294" s="30">
        <v>1228205</v>
      </c>
      <c r="E294" s="30">
        <v>64637</v>
      </c>
      <c r="F294" s="30">
        <v>618704</v>
      </c>
      <c r="G294" s="31">
        <f t="shared" si="43"/>
        <v>173042</v>
      </c>
      <c r="H294" s="31">
        <f t="shared" si="44"/>
        <v>1846909</v>
      </c>
      <c r="I294" s="36">
        <v>2717</v>
      </c>
      <c r="J294" s="30">
        <v>5.66</v>
      </c>
      <c r="K294" s="31"/>
      <c r="L294" s="36"/>
      <c r="M294" s="39">
        <v>16671</v>
      </c>
      <c r="N294" s="36">
        <v>147792</v>
      </c>
      <c r="O294" s="30">
        <v>13.1</v>
      </c>
      <c r="P294" s="40">
        <f t="shared" si="45"/>
        <v>10.6731833890038</v>
      </c>
      <c r="Q294" s="30">
        <v>6.18</v>
      </c>
      <c r="R294" s="37">
        <f t="shared" si="42"/>
        <v>5.66</v>
      </c>
      <c r="S294" s="30">
        <v>0.73</v>
      </c>
      <c r="T294" s="49">
        <f t="shared" si="46"/>
        <v>1.12800422215005</v>
      </c>
      <c r="U294" s="37">
        <f t="shared" si="47"/>
        <v>4.82149429517851</v>
      </c>
      <c r="V294" s="50">
        <f t="shared" si="48"/>
        <v>116.394052018853</v>
      </c>
      <c r="W294" s="50">
        <f>(Q294-$Q$8)/($Q$3-$Q$8)*100</f>
        <v>39.7011813973801</v>
      </c>
      <c r="X294" s="50">
        <f>(R294-$R$8)/($R$3-$R$8)*100</f>
        <v>131.14544128726</v>
      </c>
      <c r="Y294" s="50">
        <f t="shared" si="49"/>
        <v>19.8692008164833</v>
      </c>
      <c r="Z294" s="50">
        <f t="shared" si="50"/>
        <v>8.1328003054528</v>
      </c>
      <c r="AA294" s="50">
        <f>(U294-$U$8)/($U$3-$U$8)*100</f>
        <v>98.3099347546077</v>
      </c>
      <c r="AB294" s="50">
        <f t="shared" si="51"/>
        <v>56.6955395684604</v>
      </c>
    </row>
    <row r="295" s="25" customFormat="1" spans="1:28">
      <c r="A295" s="28" t="s">
        <v>185</v>
      </c>
      <c r="B295" s="29">
        <v>2017</v>
      </c>
      <c r="C295" s="30">
        <v>300216</v>
      </c>
      <c r="D295" s="30">
        <v>5402074</v>
      </c>
      <c r="E295" s="30">
        <v>181859</v>
      </c>
      <c r="F295" s="30">
        <v>2086934</v>
      </c>
      <c r="G295" s="31">
        <f t="shared" si="43"/>
        <v>482075</v>
      </c>
      <c r="H295" s="31">
        <f t="shared" si="44"/>
        <v>7489008</v>
      </c>
      <c r="I295" s="36">
        <v>8029.3</v>
      </c>
      <c r="J295" s="30">
        <v>5.84</v>
      </c>
      <c r="K295" s="31"/>
      <c r="L295" s="36"/>
      <c r="M295" s="39">
        <v>82379</v>
      </c>
      <c r="N295" s="36">
        <v>105875</v>
      </c>
      <c r="O295" s="30">
        <v>43.3</v>
      </c>
      <c r="P295" s="40">
        <f t="shared" si="45"/>
        <v>15.5349437328217</v>
      </c>
      <c r="Q295" s="30">
        <v>6.82</v>
      </c>
      <c r="R295" s="37">
        <f t="shared" si="42"/>
        <v>5.84</v>
      </c>
      <c r="S295" s="30">
        <v>1.07</v>
      </c>
      <c r="T295" s="49">
        <f t="shared" si="46"/>
        <v>7.78077922077922</v>
      </c>
      <c r="U295" s="37">
        <f t="shared" si="47"/>
        <v>5.39274905658027</v>
      </c>
      <c r="V295" s="50">
        <f t="shared" si="48"/>
        <v>67.0259307357073</v>
      </c>
      <c r="W295" s="50">
        <f>(Q295-$Q$8)/($Q$3-$Q$8)*100</f>
        <v>46.1053987750466</v>
      </c>
      <c r="X295" s="50">
        <f>(R295-$R$8)/($R$3-$R$8)*100</f>
        <v>138.19416038588</v>
      </c>
      <c r="Y295" s="50">
        <f t="shared" si="49"/>
        <v>31.9403054460548</v>
      </c>
      <c r="Z295" s="50">
        <f t="shared" si="50"/>
        <v>56.4024422686966</v>
      </c>
      <c r="AA295" s="50">
        <f>(U295-$U$8)/($U$3-$U$8)*100</f>
        <v>120.680014459444</v>
      </c>
      <c r="AB295" s="50">
        <f t="shared" si="51"/>
        <v>70.6028961316348</v>
      </c>
    </row>
    <row r="296" s="25" customFormat="1" spans="1:28">
      <c r="A296" s="28" t="s">
        <v>189</v>
      </c>
      <c r="B296" s="29">
        <v>2017</v>
      </c>
      <c r="C296" s="30">
        <v>226990</v>
      </c>
      <c r="D296" s="30">
        <v>4228966</v>
      </c>
      <c r="E296" s="30">
        <v>120568</v>
      </c>
      <c r="F296" s="30">
        <v>1910421</v>
      </c>
      <c r="G296" s="31">
        <f t="shared" si="43"/>
        <v>347558</v>
      </c>
      <c r="H296" s="31">
        <f t="shared" si="44"/>
        <v>6139387</v>
      </c>
      <c r="I296" s="36">
        <v>4622</v>
      </c>
      <c r="J296" s="30">
        <v>5.06</v>
      </c>
      <c r="K296" s="31"/>
      <c r="L296" s="36"/>
      <c r="M296" s="39">
        <v>20547</v>
      </c>
      <c r="N296" s="36">
        <v>168046</v>
      </c>
      <c r="O296" s="30">
        <v>15.4</v>
      </c>
      <c r="P296" s="40">
        <f t="shared" si="45"/>
        <v>17.6643524246313</v>
      </c>
      <c r="Q296" s="30">
        <v>5.1</v>
      </c>
      <c r="R296" s="37">
        <f t="shared" si="42"/>
        <v>5.06</v>
      </c>
      <c r="S296" s="30">
        <v>0.53</v>
      </c>
      <c r="T296" s="49">
        <f t="shared" si="46"/>
        <v>1.2227009271271</v>
      </c>
      <c r="U296" s="37">
        <f t="shared" si="47"/>
        <v>3.33189095629598</v>
      </c>
      <c r="V296" s="50">
        <f t="shared" si="48"/>
        <v>45.403123537422</v>
      </c>
      <c r="W296" s="50">
        <f>(Q296-$Q$8)/($Q$3-$Q$8)*100</f>
        <v>28.894064572568</v>
      </c>
      <c r="X296" s="50">
        <f>(R296-$R$8)/($R$3-$R$8)*100</f>
        <v>107.649710958525</v>
      </c>
      <c r="Y296" s="50">
        <f t="shared" si="49"/>
        <v>12.7685510343824</v>
      </c>
      <c r="Z296" s="50">
        <f t="shared" si="50"/>
        <v>8.81987841124818</v>
      </c>
      <c r="AA296" s="50">
        <f>(U296-$U$8)/($U$3-$U$8)*100</f>
        <v>39.9777375093302</v>
      </c>
      <c r="AB296" s="50">
        <f t="shared" si="51"/>
        <v>32.4674561172824</v>
      </c>
    </row>
    <row r="297" s="25" customFormat="1" spans="1:28">
      <c r="A297" s="28" t="s">
        <v>181</v>
      </c>
      <c r="B297" s="29">
        <v>2017</v>
      </c>
      <c r="C297" s="30">
        <v>140206</v>
      </c>
      <c r="D297" s="30">
        <v>1945975</v>
      </c>
      <c r="E297" s="30">
        <v>99482</v>
      </c>
      <c r="F297" s="30">
        <v>963450</v>
      </c>
      <c r="G297" s="31">
        <f t="shared" si="43"/>
        <v>239688</v>
      </c>
      <c r="H297" s="31">
        <f t="shared" si="44"/>
        <v>2909425</v>
      </c>
      <c r="I297" s="36">
        <v>4369</v>
      </c>
      <c r="J297" s="30">
        <v>6.83</v>
      </c>
      <c r="K297" s="31"/>
      <c r="L297" s="36"/>
      <c r="M297" s="39">
        <v>30980</v>
      </c>
      <c r="N297" s="36">
        <v>148155</v>
      </c>
      <c r="O297" s="30">
        <v>17.4</v>
      </c>
      <c r="P297" s="40">
        <f t="shared" si="45"/>
        <v>12.1383840659524</v>
      </c>
      <c r="Q297" s="30">
        <v>6.66</v>
      </c>
      <c r="R297" s="37">
        <f t="shared" si="42"/>
        <v>6.83</v>
      </c>
      <c r="S297" s="30">
        <v>0.91</v>
      </c>
      <c r="T297" s="49">
        <f t="shared" si="46"/>
        <v>2.09105328878539</v>
      </c>
      <c r="U297" s="37">
        <f t="shared" si="47"/>
        <v>3.98260471503777</v>
      </c>
      <c r="V297" s="50">
        <f t="shared" si="48"/>
        <v>101.515859839816</v>
      </c>
      <c r="W297" s="50">
        <f>(Q297-$Q$8)/($Q$3-$Q$8)*100</f>
        <v>44.50434443063</v>
      </c>
      <c r="X297" s="50">
        <f>(R297-$R$8)/($R$3-$R$8)*100</f>
        <v>176.962115428292</v>
      </c>
      <c r="Y297" s="50">
        <f t="shared" si="49"/>
        <v>26.2597856203741</v>
      </c>
      <c r="Z297" s="50">
        <f t="shared" si="50"/>
        <v>15.1202654833827</v>
      </c>
      <c r="AA297" s="50">
        <f>(U297-$U$8)/($U$3-$U$8)*100</f>
        <v>65.4593958369874</v>
      </c>
      <c r="AB297" s="50">
        <f t="shared" si="51"/>
        <v>57.8931990470151</v>
      </c>
    </row>
    <row r="298" s="25" customFormat="1" spans="1:28">
      <c r="A298" s="28" t="s">
        <v>180</v>
      </c>
      <c r="B298" s="29">
        <v>2017</v>
      </c>
      <c r="C298" s="30">
        <v>99653</v>
      </c>
      <c r="D298" s="30">
        <v>1325442</v>
      </c>
      <c r="E298" s="30">
        <v>57604</v>
      </c>
      <c r="F298" s="30">
        <v>618655</v>
      </c>
      <c r="G298" s="31">
        <f t="shared" si="43"/>
        <v>157257</v>
      </c>
      <c r="H298" s="31">
        <f t="shared" si="44"/>
        <v>1944097</v>
      </c>
      <c r="I298" s="36">
        <v>2529</v>
      </c>
      <c r="J298" s="30">
        <v>5.94</v>
      </c>
      <c r="K298" s="31"/>
      <c r="L298" s="36"/>
      <c r="M298" s="39">
        <v>21277</v>
      </c>
      <c r="N298" s="36">
        <v>664450</v>
      </c>
      <c r="O298" s="30">
        <v>9.5</v>
      </c>
      <c r="P298" s="40">
        <f t="shared" si="45"/>
        <v>12.3625466592902</v>
      </c>
      <c r="Q298" s="30">
        <v>7.13</v>
      </c>
      <c r="R298" s="37">
        <f t="shared" si="42"/>
        <v>5.94</v>
      </c>
      <c r="S298" s="30">
        <v>0.71</v>
      </c>
      <c r="T298" s="49">
        <f t="shared" si="46"/>
        <v>0.320219730604259</v>
      </c>
      <c r="U298" s="37">
        <f t="shared" si="47"/>
        <v>3.75642546461052</v>
      </c>
      <c r="V298" s="50">
        <f t="shared" si="48"/>
        <v>99.2396295626246</v>
      </c>
      <c r="W298" s="50">
        <f>(Q298-$Q$8)/($Q$3-$Q$8)*100</f>
        <v>49.2074415673538</v>
      </c>
      <c r="X298" s="50">
        <f>(R298-$R$8)/($R$3-$R$8)*100</f>
        <v>142.110115440669</v>
      </c>
      <c r="Y298" s="50">
        <f t="shared" si="49"/>
        <v>19.1591358382732</v>
      </c>
      <c r="Z298" s="50">
        <f t="shared" si="50"/>
        <v>2.27186735665917</v>
      </c>
      <c r="AA298" s="50">
        <f>(U298-$U$8)/($U$3-$U$8)*100</f>
        <v>56.6023180469975</v>
      </c>
      <c r="AB298" s="50">
        <f t="shared" si="51"/>
        <v>48.523850503352</v>
      </c>
    </row>
    <row r="299" s="25" customFormat="1" spans="1:28">
      <c r="A299" s="28" t="s">
        <v>205</v>
      </c>
      <c r="B299" s="29">
        <v>2017</v>
      </c>
      <c r="C299" s="30">
        <v>34239</v>
      </c>
      <c r="D299" s="30">
        <v>581350</v>
      </c>
      <c r="E299" s="30">
        <v>20171</v>
      </c>
      <c r="F299" s="30">
        <v>279180</v>
      </c>
      <c r="G299" s="31">
        <f t="shared" si="43"/>
        <v>54410</v>
      </c>
      <c r="H299" s="31">
        <f t="shared" si="44"/>
        <v>860530</v>
      </c>
      <c r="I299" s="36">
        <v>682</v>
      </c>
      <c r="J299" s="30">
        <v>5.84</v>
      </c>
      <c r="K299" s="31"/>
      <c r="L299" s="36"/>
      <c r="M299" s="39">
        <v>6545</v>
      </c>
      <c r="N299" s="36">
        <v>61588</v>
      </c>
      <c r="O299" s="30">
        <v>1.8</v>
      </c>
      <c r="P299" s="40">
        <f t="shared" si="45"/>
        <v>15.8156588862341</v>
      </c>
      <c r="Q299" s="30">
        <v>7.29</v>
      </c>
      <c r="R299" s="37">
        <f t="shared" si="42"/>
        <v>5.84</v>
      </c>
      <c r="S299" s="30">
        <v>1.06</v>
      </c>
      <c r="T299" s="49">
        <f t="shared" si="46"/>
        <v>1.06270702084822</v>
      </c>
      <c r="U299" s="37">
        <f t="shared" si="47"/>
        <v>2.63929618768328</v>
      </c>
      <c r="V299" s="50">
        <f t="shared" si="48"/>
        <v>64.1754447471689</v>
      </c>
      <c r="W299" s="50">
        <f>(Q299-$Q$8)/($Q$3-$Q$8)*100</f>
        <v>50.8084959117704</v>
      </c>
      <c r="X299" s="50">
        <f>(R299-$R$8)/($R$3-$R$8)*100</f>
        <v>138.19416038588</v>
      </c>
      <c r="Y299" s="50">
        <f t="shared" si="49"/>
        <v>31.5852729569498</v>
      </c>
      <c r="Z299" s="50">
        <f t="shared" si="50"/>
        <v>7.65903221188422</v>
      </c>
      <c r="AA299" s="50">
        <f>(U299-$U$8)/($U$3-$U$8)*100</f>
        <v>12.8560376586367</v>
      </c>
      <c r="AB299" s="50">
        <f t="shared" si="51"/>
        <v>40.0309133933322</v>
      </c>
    </row>
    <row r="300" s="25" customFormat="1" spans="1:28">
      <c r="A300" s="28" t="s">
        <v>204</v>
      </c>
      <c r="B300" s="29">
        <v>2017</v>
      </c>
      <c r="C300" s="30">
        <v>27319</v>
      </c>
      <c r="D300" s="30">
        <v>465091</v>
      </c>
      <c r="E300" s="30">
        <v>16074</v>
      </c>
      <c r="F300" s="30">
        <v>205814</v>
      </c>
      <c r="G300" s="31">
        <f t="shared" si="43"/>
        <v>43393</v>
      </c>
      <c r="H300" s="31">
        <f t="shared" si="44"/>
        <v>670905</v>
      </c>
      <c r="I300" s="36">
        <v>598</v>
      </c>
      <c r="J300" s="30">
        <v>6.41</v>
      </c>
      <c r="K300" s="31"/>
      <c r="L300" s="36"/>
      <c r="M300" s="39">
        <v>2753</v>
      </c>
      <c r="N300" s="36">
        <v>17947</v>
      </c>
      <c r="O300" s="30">
        <v>0.9</v>
      </c>
      <c r="P300" s="40">
        <f t="shared" si="45"/>
        <v>15.4611342843316</v>
      </c>
      <c r="Q300" s="30">
        <v>6.98</v>
      </c>
      <c r="R300" s="37">
        <f t="shared" si="42"/>
        <v>6.41</v>
      </c>
      <c r="S300" s="30">
        <v>0.77</v>
      </c>
      <c r="T300" s="49">
        <f t="shared" si="46"/>
        <v>1.53396110770602</v>
      </c>
      <c r="U300" s="37">
        <f t="shared" si="47"/>
        <v>1.50501672240803</v>
      </c>
      <c r="V300" s="50">
        <f t="shared" si="48"/>
        <v>67.775419305117</v>
      </c>
      <c r="W300" s="50">
        <f>(Q300-$Q$8)/($Q$3-$Q$8)*100</f>
        <v>47.7064531194632</v>
      </c>
      <c r="X300" s="50">
        <f>(R300-$R$8)/($R$3-$R$8)*100</f>
        <v>160.515104198178</v>
      </c>
      <c r="Y300" s="50">
        <f t="shared" si="49"/>
        <v>21.2893307729035</v>
      </c>
      <c r="Z300" s="50">
        <f t="shared" si="50"/>
        <v>11.0782469081619</v>
      </c>
      <c r="AA300" s="50">
        <f>(U300-$U$8)/($U$3-$U$8)*100</f>
        <v>-31.5618363972443</v>
      </c>
      <c r="AB300" s="50">
        <f t="shared" si="51"/>
        <v>35.1563895123023</v>
      </c>
    </row>
    <row r="301" s="25" customFormat="1" spans="1:28">
      <c r="A301" s="28" t="s">
        <v>190</v>
      </c>
      <c r="B301" s="29">
        <v>2017</v>
      </c>
      <c r="C301" s="30">
        <v>421877</v>
      </c>
      <c r="D301" s="30">
        <v>7084730</v>
      </c>
      <c r="E301" s="30">
        <v>275893</v>
      </c>
      <c r="F301" s="30">
        <v>3293601</v>
      </c>
      <c r="G301" s="31">
        <f t="shared" si="43"/>
        <v>697770</v>
      </c>
      <c r="H301" s="31">
        <f t="shared" si="44"/>
        <v>10378331</v>
      </c>
      <c r="I301" s="36">
        <v>10005.83</v>
      </c>
      <c r="J301" s="30">
        <v>5.84</v>
      </c>
      <c r="K301" s="31"/>
      <c r="L301" s="36"/>
      <c r="M301" s="39">
        <v>88799</v>
      </c>
      <c r="N301" s="36">
        <v>158406</v>
      </c>
      <c r="O301" s="30">
        <v>30.5</v>
      </c>
      <c r="P301" s="40">
        <f t="shared" si="45"/>
        <v>14.8735700875647</v>
      </c>
      <c r="Q301" s="30">
        <v>6.88</v>
      </c>
      <c r="R301" s="37">
        <f t="shared" si="42"/>
        <v>5.84</v>
      </c>
      <c r="S301" s="30">
        <v>0.55</v>
      </c>
      <c r="T301" s="49">
        <f t="shared" si="46"/>
        <v>5.60578513440147</v>
      </c>
      <c r="U301" s="37">
        <f t="shared" si="47"/>
        <v>3.04822288605743</v>
      </c>
      <c r="V301" s="50">
        <f t="shared" si="48"/>
        <v>73.7417645126728</v>
      </c>
      <c r="W301" s="50">
        <f>(Q301-$Q$8)/($Q$3-$Q$8)*100</f>
        <v>46.7057941542028</v>
      </c>
      <c r="X301" s="50">
        <f>(R301-$R$8)/($R$3-$R$8)*100</f>
        <v>138.19416038588</v>
      </c>
      <c r="Y301" s="50">
        <f t="shared" si="49"/>
        <v>13.4786160125925</v>
      </c>
      <c r="Z301" s="50">
        <f t="shared" si="50"/>
        <v>40.6216311269912</v>
      </c>
      <c r="AA301" s="50">
        <f>(U301-$U$8)/($U$3-$U$8)*100</f>
        <v>28.8694233740012</v>
      </c>
      <c r="AB301" s="50">
        <f t="shared" si="51"/>
        <v>50.4252450847058</v>
      </c>
    </row>
    <row r="302" s="25" customFormat="1" spans="1:28">
      <c r="A302" s="28" t="s">
        <v>179</v>
      </c>
      <c r="B302" s="29">
        <v>2017</v>
      </c>
      <c r="C302" s="30">
        <v>169057</v>
      </c>
      <c r="D302" s="30">
        <v>2281194</v>
      </c>
      <c r="E302" s="30">
        <v>108283</v>
      </c>
      <c r="F302" s="30">
        <v>1082430</v>
      </c>
      <c r="G302" s="31">
        <f t="shared" si="43"/>
        <v>277340</v>
      </c>
      <c r="H302" s="31">
        <f t="shared" si="44"/>
        <v>3363624</v>
      </c>
      <c r="I302" s="36">
        <v>3702</v>
      </c>
      <c r="J302" s="30">
        <v>5.34</v>
      </c>
      <c r="K302" s="31"/>
      <c r="L302" s="36"/>
      <c r="M302" s="39">
        <v>18132</v>
      </c>
      <c r="N302" s="36">
        <v>157023</v>
      </c>
      <c r="O302" s="30">
        <v>5.7</v>
      </c>
      <c r="P302" s="40">
        <f t="shared" si="45"/>
        <v>12.1281603807601</v>
      </c>
      <c r="Q302" s="30">
        <v>6.3</v>
      </c>
      <c r="R302" s="37">
        <f t="shared" si="42"/>
        <v>5.34</v>
      </c>
      <c r="S302" s="30">
        <v>0.47</v>
      </c>
      <c r="T302" s="49">
        <f t="shared" si="46"/>
        <v>1.15473529355572</v>
      </c>
      <c r="U302" s="37">
        <f t="shared" si="47"/>
        <v>1.53970826580227</v>
      </c>
      <c r="V302" s="50">
        <f t="shared" si="48"/>
        <v>101.619674938636</v>
      </c>
      <c r="W302" s="50">
        <f>(Q302-$Q$8)/($Q$3-$Q$8)*100</f>
        <v>40.9019721556926</v>
      </c>
      <c r="X302" s="50">
        <f>(R302-$R$8)/($R$3-$R$8)*100</f>
        <v>118.614385111935</v>
      </c>
      <c r="Y302" s="50">
        <f t="shared" si="49"/>
        <v>10.6383560997521</v>
      </c>
      <c r="Z302" s="50">
        <f t="shared" si="50"/>
        <v>8.32674933368712</v>
      </c>
      <c r="AA302" s="50">
        <f>(U302-$U$8)/($U$3-$U$8)*100</f>
        <v>-30.2033311501132</v>
      </c>
      <c r="AB302" s="50">
        <f t="shared" si="51"/>
        <v>32.8029641178948</v>
      </c>
    </row>
    <row r="303" s="25" customFormat="1" spans="1:28">
      <c r="A303" s="28" t="s">
        <v>202</v>
      </c>
      <c r="B303" s="29">
        <v>2017</v>
      </c>
      <c r="C303" s="30">
        <v>159061</v>
      </c>
      <c r="D303" s="30">
        <v>2523085</v>
      </c>
      <c r="E303" s="30">
        <v>99994</v>
      </c>
      <c r="F303" s="30">
        <v>1049654</v>
      </c>
      <c r="G303" s="31">
        <f t="shared" si="43"/>
        <v>259055</v>
      </c>
      <c r="H303" s="31">
        <f t="shared" si="44"/>
        <v>3572739</v>
      </c>
      <c r="I303" s="36">
        <v>3835</v>
      </c>
      <c r="J303" s="30">
        <v>6.29</v>
      </c>
      <c r="K303" s="31"/>
      <c r="L303" s="36"/>
      <c r="M303" s="39">
        <v>17538</v>
      </c>
      <c r="N303" s="36">
        <v>205517</v>
      </c>
      <c r="O303" s="30">
        <v>9.9</v>
      </c>
      <c r="P303" s="40">
        <f t="shared" si="45"/>
        <v>13.7914303912297</v>
      </c>
      <c r="Q303" s="30">
        <v>8.09</v>
      </c>
      <c r="R303" s="37">
        <f t="shared" si="42"/>
        <v>6.29</v>
      </c>
      <c r="S303" s="30">
        <v>0.45</v>
      </c>
      <c r="T303" s="49">
        <f t="shared" si="46"/>
        <v>0.853360062671215</v>
      </c>
      <c r="U303" s="37">
        <f t="shared" si="47"/>
        <v>2.58148631029987</v>
      </c>
      <c r="V303" s="50">
        <f t="shared" si="48"/>
        <v>84.730213139497</v>
      </c>
      <c r="W303" s="50">
        <f>(Q303-$Q$8)/($Q$3-$Q$8)*100</f>
        <v>58.8137676338535</v>
      </c>
      <c r="X303" s="50">
        <f>(R303-$R$8)/($R$3-$R$8)*100</f>
        <v>155.815958132431</v>
      </c>
      <c r="Y303" s="50">
        <f t="shared" si="49"/>
        <v>9.92829112154202</v>
      </c>
      <c r="Z303" s="50">
        <f t="shared" si="50"/>
        <v>6.14010173259095</v>
      </c>
      <c r="AA303" s="50">
        <f>(U303-$U$8)/($U$3-$U$8)*100</f>
        <v>10.5922288430735</v>
      </c>
      <c r="AB303" s="50">
        <f t="shared" si="51"/>
        <v>42.0333014437153</v>
      </c>
    </row>
    <row r="304" s="25" customFormat="1" spans="1:28">
      <c r="A304" s="28" t="s">
        <v>184</v>
      </c>
      <c r="B304" s="29">
        <v>2017</v>
      </c>
      <c r="C304" s="30">
        <v>54697</v>
      </c>
      <c r="D304" s="30">
        <v>784896</v>
      </c>
      <c r="E304" s="30">
        <v>39276</v>
      </c>
      <c r="F304" s="30">
        <v>411712</v>
      </c>
      <c r="G304" s="31">
        <f t="shared" si="43"/>
        <v>93973</v>
      </c>
      <c r="H304" s="31">
        <f t="shared" si="44"/>
        <v>1196608</v>
      </c>
      <c r="I304" s="36">
        <v>2418</v>
      </c>
      <c r="J304" s="30">
        <v>5.57</v>
      </c>
      <c r="K304" s="31"/>
      <c r="L304" s="36"/>
      <c r="M304" s="39">
        <v>10896</v>
      </c>
      <c r="N304" s="39">
        <v>6341</v>
      </c>
      <c r="O304" s="30">
        <v>13.4</v>
      </c>
      <c r="P304" s="40">
        <f t="shared" si="45"/>
        <v>12.7335298436785</v>
      </c>
      <c r="Q304" s="30">
        <v>7.73</v>
      </c>
      <c r="R304" s="37">
        <f t="shared" si="42"/>
        <v>5.57</v>
      </c>
      <c r="S304" s="30">
        <v>3.21</v>
      </c>
      <c r="T304" s="49">
        <f t="shared" si="46"/>
        <v>17.1834095568522</v>
      </c>
      <c r="U304" s="37">
        <f t="shared" si="47"/>
        <v>5.54177005789909</v>
      </c>
      <c r="V304" s="50">
        <f t="shared" si="48"/>
        <v>95.4725284416946</v>
      </c>
      <c r="W304" s="50">
        <f>(Q304-$Q$8)/($Q$3-$Q$8)*100</f>
        <v>55.2113953589161</v>
      </c>
      <c r="X304" s="50">
        <f>(R304-$R$8)/($R$3-$R$8)*100</f>
        <v>127.62108173795</v>
      </c>
      <c r="Y304" s="50">
        <f t="shared" si="49"/>
        <v>107.917258114535</v>
      </c>
      <c r="Z304" s="50">
        <f t="shared" si="50"/>
        <v>124.623838592561</v>
      </c>
      <c r="AA304" s="50">
        <f>(U304-$U$8)/($U$3-$U$8)*100</f>
        <v>126.515609893285</v>
      </c>
      <c r="AB304" s="50">
        <f t="shared" si="51"/>
        <v>107.916778522828</v>
      </c>
    </row>
    <row r="305" s="25" customFormat="1" spans="1:28">
      <c r="A305" s="28" t="s">
        <v>198</v>
      </c>
      <c r="B305" s="29">
        <v>2017</v>
      </c>
      <c r="C305" s="30">
        <v>325016</v>
      </c>
      <c r="D305" s="30">
        <v>5518361</v>
      </c>
      <c r="E305" s="30">
        <v>201344</v>
      </c>
      <c r="F305" s="30">
        <v>2491364</v>
      </c>
      <c r="G305" s="31">
        <f t="shared" si="43"/>
        <v>526360</v>
      </c>
      <c r="H305" s="31">
        <f t="shared" si="44"/>
        <v>8009725</v>
      </c>
      <c r="I305" s="36">
        <v>8302</v>
      </c>
      <c r="J305" s="30">
        <v>6.79</v>
      </c>
      <c r="K305" s="31"/>
      <c r="L305" s="36"/>
      <c r="M305" s="39">
        <v>33979</v>
      </c>
      <c r="N305" s="36">
        <v>193159</v>
      </c>
      <c r="O305" s="30">
        <v>35.2</v>
      </c>
      <c r="P305" s="40">
        <f t="shared" si="45"/>
        <v>15.2171992552626</v>
      </c>
      <c r="Q305" s="30">
        <v>6.39</v>
      </c>
      <c r="R305" s="37">
        <f t="shared" si="42"/>
        <v>6.79</v>
      </c>
      <c r="S305" s="30">
        <v>0.46</v>
      </c>
      <c r="T305" s="49">
        <f t="shared" si="46"/>
        <v>1.75912072437733</v>
      </c>
      <c r="U305" s="37">
        <f t="shared" si="47"/>
        <v>4.2399421826066</v>
      </c>
      <c r="V305" s="50">
        <f t="shared" si="48"/>
        <v>70.2524262426556</v>
      </c>
      <c r="W305" s="50">
        <f>(Q305-$Q$8)/($Q$3-$Q$8)*100</f>
        <v>41.8025652244269</v>
      </c>
      <c r="X305" s="50">
        <f>(R305-$R$8)/($R$3-$R$8)*100</f>
        <v>175.395733406376</v>
      </c>
      <c r="Y305" s="50">
        <f t="shared" si="49"/>
        <v>10.2833236106471</v>
      </c>
      <c r="Z305" s="50">
        <f t="shared" si="50"/>
        <v>12.7119071602439</v>
      </c>
      <c r="AA305" s="50">
        <f>(U305-$U$8)/($U$3-$U$8)*100</f>
        <v>75.5366154061154</v>
      </c>
      <c r="AB305" s="50">
        <f t="shared" si="51"/>
        <v>51.0343850612876</v>
      </c>
    </row>
    <row r="306" s="25" customFormat="1" spans="1:28">
      <c r="A306" s="28" t="s">
        <v>177</v>
      </c>
      <c r="B306" s="29">
        <v>2017</v>
      </c>
      <c r="C306" s="30">
        <v>43023</v>
      </c>
      <c r="D306" s="30">
        <v>648049</v>
      </c>
      <c r="E306" s="30">
        <v>26869</v>
      </c>
      <c r="F306" s="30">
        <v>262243</v>
      </c>
      <c r="G306" s="31">
        <f t="shared" si="43"/>
        <v>69892</v>
      </c>
      <c r="H306" s="31">
        <f t="shared" si="44"/>
        <v>910292</v>
      </c>
      <c r="I306" s="36">
        <v>1557</v>
      </c>
      <c r="J306" s="30">
        <v>4.39</v>
      </c>
      <c r="K306" s="31"/>
      <c r="L306" s="36"/>
      <c r="M306" s="39">
        <v>14742</v>
      </c>
      <c r="N306" s="39">
        <v>11760</v>
      </c>
      <c r="O306" s="30">
        <v>5.4</v>
      </c>
      <c r="P306" s="40">
        <f t="shared" si="45"/>
        <v>13.0242660104161</v>
      </c>
      <c r="Q306" s="30">
        <v>6.48</v>
      </c>
      <c r="R306" s="37">
        <f t="shared" si="42"/>
        <v>4.39</v>
      </c>
      <c r="S306" s="30">
        <v>1.07</v>
      </c>
      <c r="T306" s="49">
        <f t="shared" si="46"/>
        <v>12.5357142857143</v>
      </c>
      <c r="U306" s="37">
        <f t="shared" si="47"/>
        <v>3.46820809248555</v>
      </c>
      <c r="V306" s="50">
        <f t="shared" si="48"/>
        <v>92.5202853597935</v>
      </c>
      <c r="W306" s="50">
        <f>(Q306-$Q$8)/($Q$3-$Q$8)*100</f>
        <v>42.7031582931613</v>
      </c>
      <c r="X306" s="50">
        <f>(R306-$R$8)/($R$3-$R$8)*100</f>
        <v>81.4128120914384</v>
      </c>
      <c r="Y306" s="50">
        <f t="shared" si="49"/>
        <v>31.9403054460548</v>
      </c>
      <c r="Z306" s="50">
        <f t="shared" si="50"/>
        <v>90.902183082144</v>
      </c>
      <c r="AA306" s="50">
        <f>(U306-$U$8)/($U$3-$U$8)*100</f>
        <v>45.3158552944896</v>
      </c>
      <c r="AB306" s="50">
        <f t="shared" si="51"/>
        <v>67.2838767928119</v>
      </c>
    </row>
    <row r="307" s="25" customFormat="1" spans="1:28">
      <c r="A307" s="28" t="s">
        <v>201</v>
      </c>
      <c r="B307" s="29">
        <v>2017</v>
      </c>
      <c r="C307" s="30">
        <v>20429</v>
      </c>
      <c r="D307" s="30">
        <v>315122</v>
      </c>
      <c r="E307" s="30">
        <v>10042</v>
      </c>
      <c r="F307" s="30">
        <v>124571</v>
      </c>
      <c r="G307" s="31">
        <f t="shared" si="43"/>
        <v>30471</v>
      </c>
      <c r="H307" s="31">
        <f t="shared" si="44"/>
        <v>439693</v>
      </c>
      <c r="I307" s="36">
        <v>337</v>
      </c>
      <c r="J307" s="30">
        <v>4.78</v>
      </c>
      <c r="K307" s="31"/>
      <c r="L307" s="36"/>
      <c r="M307" s="39">
        <v>1093</v>
      </c>
      <c r="N307" s="36">
        <v>870537</v>
      </c>
      <c r="O307" s="30">
        <v>1.4</v>
      </c>
      <c r="P307" s="40">
        <f t="shared" si="45"/>
        <v>14.4298841521447</v>
      </c>
      <c r="Q307" s="30">
        <v>4.9</v>
      </c>
      <c r="R307" s="37">
        <f t="shared" si="42"/>
        <v>4.78</v>
      </c>
      <c r="S307" s="30">
        <v>0.58</v>
      </c>
      <c r="T307" s="49">
        <f t="shared" si="46"/>
        <v>0.0125554686360258</v>
      </c>
      <c r="U307" s="37">
        <f t="shared" si="47"/>
        <v>4.15430267062314</v>
      </c>
      <c r="V307" s="50">
        <f t="shared" si="48"/>
        <v>78.2471163857436</v>
      </c>
      <c r="W307" s="50">
        <f>(Q307-$Q$8)/($Q$3-$Q$8)*100</f>
        <v>26.8927466420472</v>
      </c>
      <c r="X307" s="50">
        <f>(R307-$R$8)/($R$3-$R$8)*100</f>
        <v>96.6850368051159</v>
      </c>
      <c r="Y307" s="50">
        <f t="shared" si="49"/>
        <v>14.5437134799076</v>
      </c>
      <c r="Z307" s="50">
        <f t="shared" si="50"/>
        <v>0.0395892812466769</v>
      </c>
      <c r="AA307" s="50">
        <f>(U307-$U$8)/($U$3-$U$8)*100</f>
        <v>72.1830106077026</v>
      </c>
      <c r="AB307" s="50">
        <f t="shared" si="51"/>
        <v>38.4603685321957</v>
      </c>
    </row>
    <row r="308" s="25" customFormat="1" spans="1:28">
      <c r="A308" s="28" t="s">
        <v>206</v>
      </c>
      <c r="B308" s="29">
        <v>2017</v>
      </c>
      <c r="C308" s="30">
        <v>153387</v>
      </c>
      <c r="D308" s="30">
        <v>2286283</v>
      </c>
      <c r="E308" s="30">
        <v>85965</v>
      </c>
      <c r="F308" s="30">
        <v>901806</v>
      </c>
      <c r="G308" s="31">
        <f t="shared" si="43"/>
        <v>239352</v>
      </c>
      <c r="H308" s="31">
        <f t="shared" si="44"/>
        <v>3188089</v>
      </c>
      <c r="I308" s="36">
        <v>2445</v>
      </c>
      <c r="J308" s="30">
        <v>6.85</v>
      </c>
      <c r="K308" s="31"/>
      <c r="L308" s="36"/>
      <c r="M308" s="39">
        <v>14908</v>
      </c>
      <c r="N308" s="36">
        <v>228504</v>
      </c>
      <c r="O308" s="30">
        <v>6.2</v>
      </c>
      <c r="P308" s="40">
        <f t="shared" si="45"/>
        <v>13.3196672682911</v>
      </c>
      <c r="Q308" s="30">
        <v>7.12</v>
      </c>
      <c r="R308" s="37">
        <f t="shared" si="42"/>
        <v>6.85</v>
      </c>
      <c r="S308" s="30">
        <v>0.61</v>
      </c>
      <c r="T308" s="49">
        <f t="shared" si="46"/>
        <v>0.65241746315163</v>
      </c>
      <c r="U308" s="37">
        <f t="shared" si="47"/>
        <v>2.53578732106339</v>
      </c>
      <c r="V308" s="50">
        <f t="shared" si="48"/>
        <v>89.5206712088183</v>
      </c>
      <c r="W308" s="50">
        <f>(Q308-$Q$8)/($Q$3-$Q$8)*100</f>
        <v>49.1073756708278</v>
      </c>
      <c r="X308" s="50">
        <f>(R308-$R$8)/($R$3-$R$8)*100</f>
        <v>177.74530643925</v>
      </c>
      <c r="Y308" s="50">
        <f t="shared" si="49"/>
        <v>15.6088109472227</v>
      </c>
      <c r="Z308" s="50">
        <f t="shared" si="50"/>
        <v>4.68214962448982</v>
      </c>
      <c r="AA308" s="50">
        <f>(U308-$U$8)/($U$3-$U$8)*100</f>
        <v>8.80267696408029</v>
      </c>
      <c r="AB308" s="50">
        <f t="shared" si="51"/>
        <v>43.6351057499143</v>
      </c>
    </row>
    <row r="309" s="25" customFormat="1" spans="1:28">
      <c r="A309" s="28" t="s">
        <v>200</v>
      </c>
      <c r="B309" s="29">
        <v>2017</v>
      </c>
      <c r="C309" s="30">
        <v>227269</v>
      </c>
      <c r="D309" s="30">
        <v>3752041</v>
      </c>
      <c r="E309" s="30">
        <v>128970</v>
      </c>
      <c r="F309" s="30">
        <v>1872808</v>
      </c>
      <c r="G309" s="31">
        <f t="shared" si="43"/>
        <v>356239</v>
      </c>
      <c r="H309" s="31">
        <f t="shared" si="44"/>
        <v>5624849</v>
      </c>
      <c r="I309" s="36">
        <v>4800.5</v>
      </c>
      <c r="J309" s="30">
        <v>5.72</v>
      </c>
      <c r="K309" s="31"/>
      <c r="L309" s="36"/>
      <c r="M309" s="39">
        <v>11856</v>
      </c>
      <c r="N309" s="36">
        <v>195107</v>
      </c>
      <c r="O309" s="30">
        <v>6.1</v>
      </c>
      <c r="P309" s="40">
        <f t="shared" si="45"/>
        <v>15.7895373611536</v>
      </c>
      <c r="Q309" s="30">
        <v>5.91</v>
      </c>
      <c r="R309" s="37">
        <f t="shared" si="42"/>
        <v>5.72</v>
      </c>
      <c r="S309" s="30">
        <v>0.44</v>
      </c>
      <c r="T309" s="49">
        <f t="shared" si="46"/>
        <v>0.607666562450348</v>
      </c>
      <c r="U309" s="37">
        <f t="shared" si="47"/>
        <v>1.2707009686491</v>
      </c>
      <c r="V309" s="50">
        <f t="shared" si="48"/>
        <v>64.4406924202502</v>
      </c>
      <c r="W309" s="50">
        <f>(Q309-$Q$8)/($Q$3-$Q$8)*100</f>
        <v>36.9994021911771</v>
      </c>
      <c r="X309" s="50">
        <f>(R309-$R$8)/($R$3-$R$8)*100</f>
        <v>133.495014320133</v>
      </c>
      <c r="Y309" s="50">
        <f t="shared" si="49"/>
        <v>9.57325863243698</v>
      </c>
      <c r="Z309" s="50">
        <f t="shared" si="50"/>
        <v>4.35745655207588</v>
      </c>
      <c r="AA309" s="50">
        <f>(U309-$U$8)/($U$3-$U$8)*100</f>
        <v>-40.7375360007342</v>
      </c>
      <c r="AB309" s="50">
        <f t="shared" si="51"/>
        <v>25.1981109841056</v>
      </c>
    </row>
    <row r="310" s="25" customFormat="1" spans="1:28">
      <c r="A310" s="28" t="s">
        <v>186</v>
      </c>
      <c r="B310" s="29">
        <v>2017</v>
      </c>
      <c r="C310" s="30">
        <v>205127</v>
      </c>
      <c r="D310" s="30">
        <v>3540079</v>
      </c>
      <c r="E310" s="30">
        <v>124699</v>
      </c>
      <c r="F310" s="30">
        <v>1558460</v>
      </c>
      <c r="G310" s="31">
        <f t="shared" si="43"/>
        <v>329826</v>
      </c>
      <c r="H310" s="31">
        <f t="shared" si="44"/>
        <v>5098539</v>
      </c>
      <c r="I310" s="36">
        <v>5657</v>
      </c>
      <c r="J310" s="30">
        <v>5.54</v>
      </c>
      <c r="K310" s="31"/>
      <c r="L310" s="36"/>
      <c r="M310" s="39">
        <v>42229</v>
      </c>
      <c r="N310" s="36">
        <v>105672</v>
      </c>
      <c r="O310" s="30">
        <v>28</v>
      </c>
      <c r="P310" s="40">
        <f t="shared" si="45"/>
        <v>15.4582689054229</v>
      </c>
      <c r="Q310" s="30">
        <v>8.13</v>
      </c>
      <c r="R310" s="37">
        <f t="shared" si="42"/>
        <v>5.54</v>
      </c>
      <c r="S310" s="30">
        <v>1.38</v>
      </c>
      <c r="T310" s="49">
        <f t="shared" si="46"/>
        <v>3.99623362858657</v>
      </c>
      <c r="U310" s="37">
        <f t="shared" si="47"/>
        <v>4.94961993989747</v>
      </c>
      <c r="V310" s="50">
        <f t="shared" si="48"/>
        <v>67.8045154274027</v>
      </c>
      <c r="W310" s="50">
        <f>(Q310-$Q$8)/($Q$3-$Q$8)*100</f>
        <v>59.2140312199577</v>
      </c>
      <c r="X310" s="50">
        <f>(R310-$R$8)/($R$3-$R$8)*100</f>
        <v>126.446295221513</v>
      </c>
      <c r="Y310" s="50">
        <f t="shared" si="49"/>
        <v>42.9463126083112</v>
      </c>
      <c r="Z310" s="50">
        <f t="shared" si="50"/>
        <v>28.9434254274006</v>
      </c>
      <c r="AA310" s="50">
        <f>(U310-$U$8)/($U$3-$U$8)*100</f>
        <v>103.327277415461</v>
      </c>
      <c r="AB310" s="50">
        <f t="shared" si="51"/>
        <v>62.3214776510414</v>
      </c>
    </row>
    <row r="311" s="25" customFormat="1" spans="1:28">
      <c r="A311" s="28" t="s">
        <v>197</v>
      </c>
      <c r="B311" s="29">
        <v>2017</v>
      </c>
      <c r="C311" s="30">
        <v>125270</v>
      </c>
      <c r="D311" s="30">
        <v>2099536</v>
      </c>
      <c r="E311" s="30">
        <v>76209</v>
      </c>
      <c r="F311" s="30">
        <v>990403</v>
      </c>
      <c r="G311" s="31">
        <f t="shared" si="43"/>
        <v>201479</v>
      </c>
      <c r="H311" s="31">
        <f t="shared" si="44"/>
        <v>3089939</v>
      </c>
      <c r="I311" s="36">
        <v>3075.16</v>
      </c>
      <c r="J311" s="30">
        <v>6.71</v>
      </c>
      <c r="K311" s="31"/>
      <c r="L311" s="36"/>
      <c r="M311" s="39">
        <v>19015</v>
      </c>
      <c r="N311" s="39">
        <v>82402</v>
      </c>
      <c r="O311" s="30">
        <v>8.9</v>
      </c>
      <c r="P311" s="40">
        <f t="shared" si="45"/>
        <v>15.3362831858407</v>
      </c>
      <c r="Q311" s="30">
        <v>6.23</v>
      </c>
      <c r="R311" s="37">
        <f t="shared" si="42"/>
        <v>6.71</v>
      </c>
      <c r="S311" s="30">
        <v>0.54</v>
      </c>
      <c r="T311" s="49">
        <f t="shared" si="46"/>
        <v>2.30758962161113</v>
      </c>
      <c r="U311" s="37">
        <f t="shared" si="47"/>
        <v>2.89415835273612</v>
      </c>
      <c r="V311" s="50">
        <f t="shared" si="48"/>
        <v>69.0432037569912</v>
      </c>
      <c r="W311" s="50">
        <f>(Q311-$Q$8)/($Q$3-$Q$8)*100</f>
        <v>40.2015108800103</v>
      </c>
      <c r="X311" s="50">
        <f>(R311-$R$8)/($R$3-$R$8)*100</f>
        <v>172.262969362545</v>
      </c>
      <c r="Y311" s="50">
        <f t="shared" si="49"/>
        <v>13.1235835234874</v>
      </c>
      <c r="Z311" s="50">
        <f t="shared" si="50"/>
        <v>16.6913589383223</v>
      </c>
      <c r="AA311" s="50">
        <f>(U311-$U$8)/($U$3-$U$8)*100</f>
        <v>22.8363254937681</v>
      </c>
      <c r="AB311" s="50">
        <f t="shared" si="51"/>
        <v>44.0143981658898</v>
      </c>
    </row>
    <row r="312" s="25" customFormat="1" spans="1:28">
      <c r="A312" s="28" t="s">
        <v>187</v>
      </c>
      <c r="B312" s="29">
        <v>2018</v>
      </c>
      <c r="C312" s="30">
        <v>249323</v>
      </c>
      <c r="D312" s="30">
        <v>4568379</v>
      </c>
      <c r="E312" s="30">
        <v>158888</v>
      </c>
      <c r="F312" s="30">
        <v>2091690</v>
      </c>
      <c r="G312" s="31">
        <f t="shared" si="43"/>
        <v>408211</v>
      </c>
      <c r="H312" s="31">
        <f t="shared" si="44"/>
        <v>6660069</v>
      </c>
      <c r="I312" s="36">
        <v>6324</v>
      </c>
      <c r="J312" s="30">
        <v>5.19</v>
      </c>
      <c r="K312" s="31"/>
      <c r="L312" s="36"/>
      <c r="M312" s="39">
        <v>36927</v>
      </c>
      <c r="N312" s="36">
        <v>140208</v>
      </c>
      <c r="O312" s="30">
        <v>22.6</v>
      </c>
      <c r="P312" s="40">
        <f t="shared" si="45"/>
        <v>16.3152609802284</v>
      </c>
      <c r="Q312" s="30">
        <v>5.27</v>
      </c>
      <c r="R312" s="37">
        <f t="shared" si="42"/>
        <v>5.19</v>
      </c>
      <c r="S312" s="37">
        <v>0.372218199466909</v>
      </c>
      <c r="T312" s="49">
        <f t="shared" si="46"/>
        <v>2.63372988702499</v>
      </c>
      <c r="U312" s="37">
        <f t="shared" si="47"/>
        <v>3.57368753953194</v>
      </c>
      <c r="V312" s="50">
        <f t="shared" si="48"/>
        <v>59.1022994200893</v>
      </c>
      <c r="W312" s="50">
        <f>(Q312-$Q$8)/($Q$3-$Q$8)*100</f>
        <v>30.5951848135106</v>
      </c>
      <c r="X312" s="50">
        <f>(R312-$R$8)/($R$3-$R$8)*100</f>
        <v>112.740452529751</v>
      </c>
      <c r="Y312" s="50">
        <f t="shared" si="49"/>
        <v>7.16678449650847</v>
      </c>
      <c r="Z312" s="50">
        <f t="shared" si="50"/>
        <v>19.0576908591476</v>
      </c>
      <c r="AA312" s="50">
        <f>(U312-$U$8)/($U$3-$U$8)*100</f>
        <v>49.4463830328663</v>
      </c>
      <c r="AB312" s="50">
        <f t="shared" si="51"/>
        <v>38.9379502751656</v>
      </c>
    </row>
    <row r="313" s="25" customFormat="1" spans="1:28">
      <c r="A313" s="28" t="s">
        <v>176</v>
      </c>
      <c r="B313" s="29">
        <v>2018</v>
      </c>
      <c r="C313" s="30">
        <v>66894</v>
      </c>
      <c r="D313" s="30">
        <v>913216</v>
      </c>
      <c r="E313" s="30">
        <v>35643</v>
      </c>
      <c r="F313" s="30">
        <v>278971</v>
      </c>
      <c r="G313" s="31">
        <f t="shared" si="43"/>
        <v>102537</v>
      </c>
      <c r="H313" s="31">
        <f t="shared" si="44"/>
        <v>1192187</v>
      </c>
      <c r="I313" s="36">
        <v>2154</v>
      </c>
      <c r="J313" s="30">
        <v>5.74</v>
      </c>
      <c r="K313" s="31"/>
      <c r="L313" s="30">
        <v>6777</v>
      </c>
      <c r="M313" s="30">
        <v>14098</v>
      </c>
      <c r="N313" s="30">
        <v>16406</v>
      </c>
      <c r="O313" s="30">
        <v>11.4</v>
      </c>
      <c r="P313" s="40">
        <f t="shared" si="45"/>
        <v>11.6268956571774</v>
      </c>
      <c r="Q313" s="30">
        <v>11.88</v>
      </c>
      <c r="R313" s="37">
        <f t="shared" si="42"/>
        <v>5.74</v>
      </c>
      <c r="S313" s="40">
        <f>L313/I313</f>
        <v>3.14623955431755</v>
      </c>
      <c r="T313" s="49">
        <f t="shared" si="46"/>
        <v>8.59319761063026</v>
      </c>
      <c r="U313" s="37">
        <f t="shared" si="47"/>
        <v>5.2924791086351</v>
      </c>
      <c r="V313" s="50">
        <f t="shared" si="48"/>
        <v>106.709703224432</v>
      </c>
      <c r="W313" s="50">
        <f>(Q313-$Q$8)/($Q$3-$Q$8)*100</f>
        <v>96.7387424172221</v>
      </c>
      <c r="X313" s="50">
        <f>(R313-$R$8)/($R$3-$R$8)*100</f>
        <v>134.278205331091</v>
      </c>
      <c r="Y313" s="50">
        <f t="shared" si="49"/>
        <v>105.653555140826</v>
      </c>
      <c r="Z313" s="50">
        <f t="shared" si="50"/>
        <v>62.2969967682167</v>
      </c>
      <c r="AA313" s="50">
        <f>(U313-$U$8)/($U$3-$U$8)*100</f>
        <v>116.75348836445</v>
      </c>
      <c r="AB313" s="50">
        <f t="shared" si="51"/>
        <v>95.9952429356136</v>
      </c>
    </row>
    <row r="314" s="25" customFormat="1" spans="1:28">
      <c r="A314" s="51" t="s">
        <v>188</v>
      </c>
      <c r="B314" s="52">
        <v>2018</v>
      </c>
      <c r="C314" s="30">
        <v>172012</v>
      </c>
      <c r="D314" s="30">
        <v>3213945</v>
      </c>
      <c r="E314" s="30">
        <v>101846</v>
      </c>
      <c r="F314" s="30">
        <v>1287133</v>
      </c>
      <c r="G314" s="31">
        <f t="shared" si="43"/>
        <v>273858</v>
      </c>
      <c r="H314" s="31">
        <f t="shared" si="44"/>
        <v>4501078</v>
      </c>
      <c r="I314" s="36">
        <v>3941</v>
      </c>
      <c r="J314" s="30">
        <v>4.88</v>
      </c>
      <c r="K314" s="31"/>
      <c r="L314" s="36"/>
      <c r="M314" s="39">
        <v>26995</v>
      </c>
      <c r="N314" s="36">
        <v>123707</v>
      </c>
      <c r="O314" s="30">
        <v>5.4</v>
      </c>
      <c r="P314" s="40">
        <f t="shared" si="45"/>
        <v>16.435809799239</v>
      </c>
      <c r="Q314" s="30">
        <v>6.28</v>
      </c>
      <c r="R314" s="37">
        <f t="shared" si="42"/>
        <v>4.88</v>
      </c>
      <c r="S314" s="37">
        <v>0.381337762237762</v>
      </c>
      <c r="T314" s="49">
        <f t="shared" si="46"/>
        <v>2.18217239121472</v>
      </c>
      <c r="U314" s="37">
        <f t="shared" si="47"/>
        <v>1.37021060644506</v>
      </c>
      <c r="V314" s="50">
        <f t="shared" si="48"/>
        <v>57.878201912892</v>
      </c>
      <c r="W314" s="50">
        <f>(Q314-$Q$8)/($Q$3-$Q$8)*100</f>
        <v>40.7018403626405</v>
      </c>
      <c r="X314" s="50">
        <f>(R314-$R$8)/($R$3-$R$8)*100</f>
        <v>100.600991859905</v>
      </c>
      <c r="Y314" s="50">
        <f t="shared" si="49"/>
        <v>7.49055860351705</v>
      </c>
      <c r="Z314" s="50">
        <f t="shared" si="50"/>
        <v>15.7813860610638</v>
      </c>
      <c r="AA314" s="50">
        <f>(U314-$U$8)/($U$3-$U$8)*100</f>
        <v>-36.8407833094608</v>
      </c>
      <c r="AB314" s="50">
        <f t="shared" si="51"/>
        <v>25.178987639748</v>
      </c>
    </row>
    <row r="315" s="25" customFormat="1" spans="1:28">
      <c r="A315" s="28" t="s">
        <v>203</v>
      </c>
      <c r="B315" s="29">
        <v>2018</v>
      </c>
      <c r="C315" s="30">
        <v>143260</v>
      </c>
      <c r="D315" s="30">
        <v>1896471</v>
      </c>
      <c r="E315" s="30">
        <v>79952</v>
      </c>
      <c r="F315" s="30">
        <v>870014</v>
      </c>
      <c r="G315" s="31">
        <f t="shared" si="43"/>
        <v>223212</v>
      </c>
      <c r="H315" s="31">
        <f t="shared" si="44"/>
        <v>2766485</v>
      </c>
      <c r="I315" s="36">
        <v>2637</v>
      </c>
      <c r="J315" s="30">
        <v>6.17</v>
      </c>
      <c r="K315" s="31"/>
      <c r="L315" s="36"/>
      <c r="M315" s="39">
        <v>11561</v>
      </c>
      <c r="N315" s="36">
        <v>384073</v>
      </c>
      <c r="O315" s="30">
        <v>2.7</v>
      </c>
      <c r="P315" s="40">
        <f t="shared" si="45"/>
        <v>12.3939797143523</v>
      </c>
      <c r="Q315" s="30">
        <v>5.96</v>
      </c>
      <c r="R315" s="37">
        <f t="shared" si="42"/>
        <v>6.17</v>
      </c>
      <c r="S315" s="37">
        <v>0.332471443200548</v>
      </c>
      <c r="T315" s="49">
        <f t="shared" si="46"/>
        <v>0.301010484985927</v>
      </c>
      <c r="U315" s="37">
        <f t="shared" si="47"/>
        <v>1.02389078498294</v>
      </c>
      <c r="V315" s="50">
        <f t="shared" si="48"/>
        <v>98.9204466402131</v>
      </c>
      <c r="W315" s="50">
        <f>(Q315-$Q$8)/($Q$3-$Q$8)*100</f>
        <v>37.4997316738073</v>
      </c>
      <c r="X315" s="50">
        <f>(R315-$R$8)/($R$3-$R$8)*100</f>
        <v>151.116812066684</v>
      </c>
      <c r="Y315" s="50">
        <f t="shared" si="49"/>
        <v>5.75564551539872</v>
      </c>
      <c r="Z315" s="50">
        <f t="shared" si="50"/>
        <v>2.13249342494316</v>
      </c>
      <c r="AA315" s="50">
        <f>(U315-$U$8)/($U$3-$U$8)*100</f>
        <v>-50.4025118637436</v>
      </c>
      <c r="AB315" s="50">
        <f t="shared" si="51"/>
        <v>29.5174260290027</v>
      </c>
    </row>
    <row r="316" s="25" customFormat="1" spans="1:28">
      <c r="A316" s="28" t="s">
        <v>194</v>
      </c>
      <c r="B316" s="29">
        <v>2018</v>
      </c>
      <c r="C316" s="30">
        <v>530291</v>
      </c>
      <c r="D316" s="30">
        <v>9883724</v>
      </c>
      <c r="E316" s="30">
        <v>286437</v>
      </c>
      <c r="F316" s="30">
        <v>3724667</v>
      </c>
      <c r="G316" s="31">
        <f t="shared" si="43"/>
        <v>816728</v>
      </c>
      <c r="H316" s="31">
        <f t="shared" si="44"/>
        <v>13608391</v>
      </c>
      <c r="I316" s="36">
        <v>11346</v>
      </c>
      <c r="J316" s="30">
        <v>4.56</v>
      </c>
      <c r="K316" s="31"/>
      <c r="L316" s="36"/>
      <c r="M316" s="39">
        <v>77290</v>
      </c>
      <c r="N316" s="36">
        <v>179839</v>
      </c>
      <c r="O316" s="30">
        <v>22.1</v>
      </c>
      <c r="P316" s="40">
        <f t="shared" si="45"/>
        <v>16.6620845618125</v>
      </c>
      <c r="Q316" s="30">
        <v>6.66</v>
      </c>
      <c r="R316" s="37">
        <f t="shared" si="42"/>
        <v>4.56</v>
      </c>
      <c r="S316" s="37">
        <v>0.721918176924457</v>
      </c>
      <c r="T316" s="49">
        <f t="shared" si="46"/>
        <v>4.29773297226964</v>
      </c>
      <c r="U316" s="37">
        <f t="shared" si="47"/>
        <v>1.9478230213291</v>
      </c>
      <c r="V316" s="50">
        <f t="shared" si="48"/>
        <v>55.5805238843469</v>
      </c>
      <c r="W316" s="50">
        <f>(Q316-$Q$8)/($Q$3-$Q$8)*100</f>
        <v>44.50434443063</v>
      </c>
      <c r="X316" s="50">
        <f>(R316-$R$8)/($R$3-$R$8)*100</f>
        <v>88.0699356845798</v>
      </c>
      <c r="Y316" s="50">
        <f t="shared" si="49"/>
        <v>19.5822698401816</v>
      </c>
      <c r="Z316" s="50">
        <f t="shared" si="50"/>
        <v>31.1309735369839</v>
      </c>
      <c r="AA316" s="50">
        <f>(U316-$U$8)/($U$3-$U$8)*100</f>
        <v>-14.22174075172</v>
      </c>
      <c r="AB316" s="50">
        <f t="shared" si="51"/>
        <v>33.9630952400689</v>
      </c>
    </row>
    <row r="317" s="25" customFormat="1" spans="1:28">
      <c r="A317" s="28" t="s">
        <v>195</v>
      </c>
      <c r="B317" s="29">
        <v>2018</v>
      </c>
      <c r="C317" s="30">
        <v>257750</v>
      </c>
      <c r="D317" s="30">
        <v>4767771</v>
      </c>
      <c r="E317" s="30">
        <v>137395</v>
      </c>
      <c r="F317" s="30">
        <v>2126353</v>
      </c>
      <c r="G317" s="31">
        <f t="shared" si="43"/>
        <v>395145</v>
      </c>
      <c r="H317" s="31">
        <f t="shared" si="44"/>
        <v>6894124</v>
      </c>
      <c r="I317" s="36">
        <v>4926</v>
      </c>
      <c r="J317" s="30">
        <v>5.2</v>
      </c>
      <c r="K317" s="31"/>
      <c r="L317" s="36"/>
      <c r="M317" s="39">
        <v>22861</v>
      </c>
      <c r="N317" s="36">
        <v>239096</v>
      </c>
      <c r="O317" s="30">
        <v>6.1</v>
      </c>
      <c r="P317" s="40">
        <f t="shared" si="45"/>
        <v>17.4470738589632</v>
      </c>
      <c r="Q317" s="30">
        <v>6.51</v>
      </c>
      <c r="R317" s="37">
        <f t="shared" si="42"/>
        <v>5.2</v>
      </c>
      <c r="S317" s="37">
        <v>2.98306806678923</v>
      </c>
      <c r="T317" s="49">
        <f t="shared" si="46"/>
        <v>0.956143139157493</v>
      </c>
      <c r="U317" s="37">
        <f t="shared" si="47"/>
        <v>1.23832724319935</v>
      </c>
      <c r="V317" s="50">
        <f t="shared" si="48"/>
        <v>47.6094508393779</v>
      </c>
      <c r="W317" s="50">
        <f>(Q317-$Q$8)/($Q$3-$Q$8)*100</f>
        <v>43.0033559827394</v>
      </c>
      <c r="X317" s="50">
        <f>(R317-$R$8)/($R$3-$R$8)*100</f>
        <v>113.13204803523</v>
      </c>
      <c r="Y317" s="50">
        <f t="shared" si="49"/>
        <v>99.8604372040104</v>
      </c>
      <c r="Z317" s="50">
        <f t="shared" si="50"/>
        <v>6.8858510331303</v>
      </c>
      <c r="AA317" s="50">
        <f>(U317-$U$8)/($U$3-$U$8)*100</f>
        <v>-42.0052765389072</v>
      </c>
      <c r="AB317" s="50">
        <f t="shared" si="51"/>
        <v>35.6491552365452</v>
      </c>
    </row>
    <row r="318" s="25" customFormat="1" spans="1:28">
      <c r="A318" s="28" t="s">
        <v>199</v>
      </c>
      <c r="B318" s="29">
        <v>2018</v>
      </c>
      <c r="C318" s="30">
        <v>207839</v>
      </c>
      <c r="D318" s="30">
        <v>3717297</v>
      </c>
      <c r="E318" s="30">
        <v>128242</v>
      </c>
      <c r="F318" s="30">
        <v>1808436</v>
      </c>
      <c r="G318" s="31">
        <f t="shared" si="43"/>
        <v>336081</v>
      </c>
      <c r="H318" s="31">
        <f t="shared" si="44"/>
        <v>5525733</v>
      </c>
      <c r="I318" s="36">
        <v>3600</v>
      </c>
      <c r="J318" s="30">
        <v>6.82</v>
      </c>
      <c r="K318" s="58"/>
      <c r="L318" s="36"/>
      <c r="M318" s="39">
        <v>10575</v>
      </c>
      <c r="N318" s="36">
        <v>72087</v>
      </c>
      <c r="O318" s="30">
        <v>8.3</v>
      </c>
      <c r="P318" s="40">
        <f t="shared" si="45"/>
        <v>16.4416703116213</v>
      </c>
      <c r="Q318" s="30">
        <v>6.82</v>
      </c>
      <c r="R318" s="37">
        <f t="shared" ref="R318:R373" si="52">J318</f>
        <v>6.82</v>
      </c>
      <c r="S318" s="37">
        <v>0.432569731727994</v>
      </c>
      <c r="T318" s="49">
        <f t="shared" si="46"/>
        <v>1.46697740230555</v>
      </c>
      <c r="U318" s="37">
        <f t="shared" si="47"/>
        <v>2.30555555555556</v>
      </c>
      <c r="V318" s="50">
        <f t="shared" si="48"/>
        <v>57.818692092249</v>
      </c>
      <c r="W318" s="50">
        <f>(Q318-$Q$8)/($Q$3-$Q$8)*100</f>
        <v>46.1053987750466</v>
      </c>
      <c r="X318" s="50">
        <f>(R318-$R$8)/($R$3-$R$8)*100</f>
        <v>176.570519922813</v>
      </c>
      <c r="Y318" s="50">
        <f t="shared" si="49"/>
        <v>9.30945996850413</v>
      </c>
      <c r="Z318" s="50">
        <f t="shared" si="50"/>
        <v>10.5922422743484</v>
      </c>
      <c r="AA318" s="50">
        <f>(U318-$U$8)/($U$3-$U$8)*100</f>
        <v>-0.213095495054095</v>
      </c>
      <c r="AB318" s="50">
        <f t="shared" si="51"/>
        <v>37.7877929756977</v>
      </c>
    </row>
    <row r="319" s="25" customFormat="1" spans="1:28">
      <c r="A319" s="51" t="s">
        <v>196</v>
      </c>
      <c r="B319" s="52">
        <v>2018</v>
      </c>
      <c r="C319" s="30">
        <v>50730</v>
      </c>
      <c r="D319" s="30">
        <v>831869</v>
      </c>
      <c r="E319" s="30">
        <v>26250</v>
      </c>
      <c r="F319" s="30">
        <v>352801</v>
      </c>
      <c r="G319" s="31">
        <f t="shared" si="43"/>
        <v>76980</v>
      </c>
      <c r="H319" s="31">
        <f t="shared" si="44"/>
        <v>1184670</v>
      </c>
      <c r="I319" s="36">
        <v>934</v>
      </c>
      <c r="J319" s="30">
        <v>4.8</v>
      </c>
      <c r="K319" s="58"/>
      <c r="L319" s="36"/>
      <c r="M319" s="39">
        <v>6158</v>
      </c>
      <c r="N319" s="36">
        <v>7611</v>
      </c>
      <c r="O319" s="30">
        <v>0.4</v>
      </c>
      <c r="P319" s="40">
        <f t="shared" si="45"/>
        <v>15.3893219017927</v>
      </c>
      <c r="Q319" s="30">
        <v>6.82</v>
      </c>
      <c r="R319" s="37">
        <f t="shared" si="52"/>
        <v>4.8</v>
      </c>
      <c r="S319" s="30">
        <v>0.59</v>
      </c>
      <c r="T319" s="49">
        <f t="shared" si="46"/>
        <v>8.09092103534358</v>
      </c>
      <c r="U319" s="37">
        <f t="shared" si="47"/>
        <v>0.428265524625268</v>
      </c>
      <c r="V319" s="50">
        <f t="shared" si="48"/>
        <v>68.5046289246985</v>
      </c>
      <c r="W319" s="50">
        <f>(Q319-$Q$8)/($Q$3-$Q$8)*100</f>
        <v>46.1053987750466</v>
      </c>
      <c r="X319" s="50">
        <f>(R319-$R$8)/($R$3-$R$8)*100</f>
        <v>97.4682278160737</v>
      </c>
      <c r="Y319" s="50">
        <f t="shared" si="49"/>
        <v>14.8987459690127</v>
      </c>
      <c r="Z319" s="50">
        <f t="shared" si="50"/>
        <v>58.6526963882087</v>
      </c>
      <c r="AA319" s="50">
        <f>(U319-$U$8)/($U$3-$U$8)*100</f>
        <v>-73.7269293543203</v>
      </c>
      <c r="AB319" s="50">
        <f t="shared" si="51"/>
        <v>35.7099083452356</v>
      </c>
    </row>
    <row r="320" s="25" customFormat="1" spans="1:28">
      <c r="A320" s="28" t="s">
        <v>178</v>
      </c>
      <c r="B320" s="29">
        <v>2018</v>
      </c>
      <c r="C320" s="30">
        <v>380333</v>
      </c>
      <c r="D320" s="30">
        <v>6588456</v>
      </c>
      <c r="E320" s="30">
        <v>314329</v>
      </c>
      <c r="F320" s="30">
        <v>4518810</v>
      </c>
      <c r="G320" s="31">
        <f t="shared" si="43"/>
        <v>694662</v>
      </c>
      <c r="H320" s="31">
        <f t="shared" si="44"/>
        <v>11107266</v>
      </c>
      <c r="I320" s="36">
        <v>7556</v>
      </c>
      <c r="J320" s="30">
        <v>5.58</v>
      </c>
      <c r="K320" s="58"/>
      <c r="L320" s="36"/>
      <c r="M320" s="39">
        <v>37605</v>
      </c>
      <c r="N320" s="36">
        <v>190379</v>
      </c>
      <c r="O320" s="30">
        <v>17.4</v>
      </c>
      <c r="P320" s="40">
        <f t="shared" si="45"/>
        <v>15.9894538638935</v>
      </c>
      <c r="Q320" s="30">
        <v>6.1</v>
      </c>
      <c r="R320" s="37">
        <f t="shared" si="52"/>
        <v>5.58</v>
      </c>
      <c r="S320" s="30">
        <v>0.36</v>
      </c>
      <c r="T320" s="49">
        <f t="shared" si="46"/>
        <v>1.97527038171227</v>
      </c>
      <c r="U320" s="37">
        <f t="shared" si="47"/>
        <v>2.30280571731075</v>
      </c>
      <c r="V320" s="50">
        <f t="shared" si="48"/>
        <v>62.4106659574452</v>
      </c>
      <c r="W320" s="50">
        <f>(Q320-$Q$8)/($Q$3-$Q$8)*100</f>
        <v>38.9006542251718</v>
      </c>
      <c r="X320" s="50">
        <f>(R320-$R$8)/($R$3-$R$8)*100</f>
        <v>128.012677243429</v>
      </c>
      <c r="Y320" s="50">
        <f t="shared" si="49"/>
        <v>6.73299871959662</v>
      </c>
      <c r="Z320" s="50">
        <f t="shared" si="50"/>
        <v>14.2801950659953</v>
      </c>
      <c r="AA320" s="50">
        <f>(U320-$U$8)/($U$3-$U$8)*100</f>
        <v>-0.320777924800243</v>
      </c>
      <c r="AB320" s="50">
        <f t="shared" si="51"/>
        <v>33.2438573907534</v>
      </c>
    </row>
    <row r="321" s="25" customFormat="1" spans="1:28">
      <c r="A321" s="28" t="s">
        <v>191</v>
      </c>
      <c r="B321" s="29">
        <v>2018</v>
      </c>
      <c r="C321" s="30">
        <v>547153</v>
      </c>
      <c r="D321" s="30">
        <v>9945951</v>
      </c>
      <c r="E321" s="30">
        <v>199852</v>
      </c>
      <c r="F321" s="30">
        <v>2831535</v>
      </c>
      <c r="G321" s="31">
        <f t="shared" si="43"/>
        <v>747005</v>
      </c>
      <c r="H321" s="31">
        <f t="shared" si="44"/>
        <v>12777486</v>
      </c>
      <c r="I321" s="36">
        <v>9605</v>
      </c>
      <c r="J321" s="30">
        <v>6.34</v>
      </c>
      <c r="K321" s="58"/>
      <c r="L321" s="36"/>
      <c r="M321" s="39">
        <v>36673</v>
      </c>
      <c r="N321" s="36">
        <v>164132</v>
      </c>
      <c r="O321" s="30">
        <v>15.2</v>
      </c>
      <c r="P321" s="40">
        <f t="shared" si="45"/>
        <v>17.1049537821032</v>
      </c>
      <c r="Q321" s="30">
        <v>6.47</v>
      </c>
      <c r="R321" s="37">
        <f t="shared" si="52"/>
        <v>6.34</v>
      </c>
      <c r="S321" s="30">
        <v>0.33</v>
      </c>
      <c r="T321" s="49">
        <f t="shared" si="46"/>
        <v>2.23436014914825</v>
      </c>
      <c r="U321" s="37">
        <f t="shared" si="47"/>
        <v>1.58250910983863</v>
      </c>
      <c r="V321" s="50">
        <f t="shared" si="48"/>
        <v>51.0834652402109</v>
      </c>
      <c r="W321" s="50">
        <f>(Q321-$Q$8)/($Q$3-$Q$8)*100</f>
        <v>42.6030923966353</v>
      </c>
      <c r="X321" s="50">
        <f>(R321-$R$8)/($R$3-$R$8)*100</f>
        <v>157.773935659826</v>
      </c>
      <c r="Y321" s="50">
        <f t="shared" si="49"/>
        <v>5.66790125228148</v>
      </c>
      <c r="Z321" s="50">
        <f t="shared" si="50"/>
        <v>16.1600377351148</v>
      </c>
      <c r="AA321" s="50">
        <f>(U321-$U$8)/($U$3-$U$8)*100</f>
        <v>-28.5272693345791</v>
      </c>
      <c r="AB321" s="50">
        <f t="shared" si="51"/>
        <v>31.2494833196993</v>
      </c>
    </row>
    <row r="322" s="25" customFormat="1" spans="1:28">
      <c r="A322" s="28" t="s">
        <v>183</v>
      </c>
      <c r="B322" s="29">
        <v>2018</v>
      </c>
      <c r="C322" s="30">
        <v>110544</v>
      </c>
      <c r="D322" s="30">
        <v>1318982</v>
      </c>
      <c r="E322" s="30">
        <v>88978</v>
      </c>
      <c r="F322" s="30">
        <v>932812</v>
      </c>
      <c r="G322" s="31">
        <f t="shared" ref="G322:G373" si="53">C322+E322</f>
        <v>199522</v>
      </c>
      <c r="H322" s="31">
        <f t="shared" ref="H322:H373" si="54">D322+F322</f>
        <v>2251794</v>
      </c>
      <c r="I322" s="36">
        <v>3773</v>
      </c>
      <c r="J322" s="30">
        <v>6.63</v>
      </c>
      <c r="K322" s="31"/>
      <c r="L322" s="36"/>
      <c r="M322" s="39">
        <v>21062</v>
      </c>
      <c r="N322" s="36">
        <v>391381</v>
      </c>
      <c r="O322" s="30">
        <v>14.9</v>
      </c>
      <c r="P322" s="40">
        <f t="shared" ref="P322:P373" si="55">H322/G322</f>
        <v>11.2859434047373</v>
      </c>
      <c r="Q322" s="30">
        <v>6.12</v>
      </c>
      <c r="R322" s="37">
        <f t="shared" si="52"/>
        <v>6.63</v>
      </c>
      <c r="S322" s="30">
        <v>0.59</v>
      </c>
      <c r="T322" s="49">
        <f t="shared" ref="T322:T373" si="56">M322/N322*10</f>
        <v>0.538145694348985</v>
      </c>
      <c r="U322" s="37">
        <f t="shared" ref="U322:U373" si="57">O322/I322*1000</f>
        <v>3.94911211237742</v>
      </c>
      <c r="V322" s="50">
        <f t="shared" ref="V322:V373" si="58">($P$8-P322)/($P$8-$P$15)*100</f>
        <v>110.171859102112</v>
      </c>
      <c r="W322" s="50">
        <f>(Q322-$Q$8)/($Q$3-$Q$8)*100</f>
        <v>39.1007860182239</v>
      </c>
      <c r="X322" s="50">
        <f>(R322-$R$8)/($R$3-$R$8)*100</f>
        <v>169.130205318714</v>
      </c>
      <c r="Y322" s="50">
        <f t="shared" ref="Y322:Y373" si="59">(S322-$S$28)/($S$25-$S$28)*100</f>
        <v>14.8987459690127</v>
      </c>
      <c r="Z322" s="50">
        <f t="shared" ref="Z322:Z373" si="60">(T322-$T$28)/($T$25-$T$28)*100</f>
        <v>3.85304336916828</v>
      </c>
      <c r="AA322" s="50">
        <f>(U322-$U$8)/($U$3-$U$8)*100</f>
        <v>64.1478405701291</v>
      </c>
      <c r="AB322" s="50">
        <f t="shared" ref="AB322:AB373" si="61">V322*15%+W322*15%+X322*10%+Y322*15%+Z322*30%+AA322*15%</f>
        <v>52.3168182915436</v>
      </c>
    </row>
    <row r="323" s="25" customFormat="1" spans="1:28">
      <c r="A323" s="28" t="s">
        <v>192</v>
      </c>
      <c r="B323" s="29">
        <v>2018</v>
      </c>
      <c r="C323" s="30">
        <v>274527</v>
      </c>
      <c r="D323" s="30">
        <v>5219847</v>
      </c>
      <c r="E323" s="30">
        <v>129756</v>
      </c>
      <c r="F323" s="30">
        <v>1587795</v>
      </c>
      <c r="G323" s="31">
        <f t="shared" si="53"/>
        <v>404283</v>
      </c>
      <c r="H323" s="31">
        <f t="shared" si="54"/>
        <v>6807642</v>
      </c>
      <c r="I323" s="36">
        <v>5917</v>
      </c>
      <c r="J323" s="30">
        <v>6.99</v>
      </c>
      <c r="K323" s="31"/>
      <c r="L323" s="36"/>
      <c r="M323" s="39">
        <v>38831</v>
      </c>
      <c r="N323" s="36">
        <v>151767</v>
      </c>
      <c r="O323" s="30">
        <v>24</v>
      </c>
      <c r="P323" s="40">
        <f t="shared" si="55"/>
        <v>16.8388035114017</v>
      </c>
      <c r="Q323" s="30">
        <v>6.95</v>
      </c>
      <c r="R323" s="37">
        <f t="shared" si="52"/>
        <v>6.99</v>
      </c>
      <c r="S323" s="30">
        <v>0.66</v>
      </c>
      <c r="T323" s="49">
        <f t="shared" si="56"/>
        <v>2.55859310653831</v>
      </c>
      <c r="U323" s="37">
        <f t="shared" si="57"/>
        <v>4.0561095149569</v>
      </c>
      <c r="V323" s="50">
        <f t="shared" si="58"/>
        <v>53.7860539970267</v>
      </c>
      <c r="W323" s="50">
        <f>(Q323-$Q$8)/($Q$3-$Q$8)*100</f>
        <v>47.4062554298851</v>
      </c>
      <c r="X323" s="50">
        <f>(R323-$R$8)/($R$3-$R$8)*100</f>
        <v>183.227643515955</v>
      </c>
      <c r="Y323" s="50">
        <f t="shared" si="59"/>
        <v>17.383973392748</v>
      </c>
      <c r="Z323" s="50">
        <f t="shared" si="60"/>
        <v>18.5125310584464</v>
      </c>
      <c r="AA323" s="50">
        <f>(U323-$U$8)/($U$3-$U$8)*100</f>
        <v>68.3378107649335</v>
      </c>
      <c r="AB323" s="50">
        <f t="shared" si="61"/>
        <v>51.9136377068184</v>
      </c>
    </row>
    <row r="324" s="25" customFormat="1" spans="1:28">
      <c r="A324" s="51" t="s">
        <v>193</v>
      </c>
      <c r="B324" s="52">
        <v>2018</v>
      </c>
      <c r="C324" s="30">
        <v>203576</v>
      </c>
      <c r="D324" s="30">
        <v>3665794</v>
      </c>
      <c r="E324" s="30">
        <v>175418</v>
      </c>
      <c r="F324" s="30">
        <v>2404647</v>
      </c>
      <c r="G324" s="31">
        <f t="shared" si="53"/>
        <v>378994</v>
      </c>
      <c r="H324" s="31">
        <f t="shared" si="54"/>
        <v>6070441</v>
      </c>
      <c r="I324" s="36">
        <v>6899</v>
      </c>
      <c r="J324" s="30">
        <v>6.65</v>
      </c>
      <c r="K324" s="31"/>
      <c r="L324" s="36"/>
      <c r="M324" s="39">
        <v>29355</v>
      </c>
      <c r="N324" s="36">
        <v>196371</v>
      </c>
      <c r="O324" s="30">
        <v>14.8</v>
      </c>
      <c r="P324" s="40">
        <f t="shared" si="55"/>
        <v>16.0172482941682</v>
      </c>
      <c r="Q324" s="30">
        <v>6.33</v>
      </c>
      <c r="R324" s="37">
        <f t="shared" si="52"/>
        <v>6.65</v>
      </c>
      <c r="S324" s="30">
        <v>0.48</v>
      </c>
      <c r="T324" s="49">
        <f t="shared" si="56"/>
        <v>1.49487449776189</v>
      </c>
      <c r="U324" s="37">
        <f t="shared" si="57"/>
        <v>2.14523844035367</v>
      </c>
      <c r="V324" s="50">
        <f t="shared" si="58"/>
        <v>62.1284309833286</v>
      </c>
      <c r="W324" s="50">
        <f>(Q324-$Q$8)/($Q$3-$Q$8)*100</f>
        <v>41.2021698452707</v>
      </c>
      <c r="X324" s="50">
        <f>(R324-$R$8)/($R$3-$R$8)*100</f>
        <v>169.913396329672</v>
      </c>
      <c r="Y324" s="50">
        <f t="shared" si="59"/>
        <v>10.9933885888572</v>
      </c>
      <c r="Z324" s="50">
        <f t="shared" si="60"/>
        <v>10.7946514659669</v>
      </c>
      <c r="AA324" s="50">
        <f>(U324-$U$8)/($U$3-$U$8)*100</f>
        <v>-6.49104167149421</v>
      </c>
      <c r="AB324" s="50">
        <f t="shared" si="61"/>
        <v>36.4046772346516</v>
      </c>
    </row>
    <row r="325" s="25" customFormat="1" spans="1:28">
      <c r="A325" s="28" t="s">
        <v>182</v>
      </c>
      <c r="B325" s="29">
        <v>2018</v>
      </c>
      <c r="C325" s="30">
        <v>106603</v>
      </c>
      <c r="D325" s="30">
        <v>1201872</v>
      </c>
      <c r="E325" s="30">
        <v>65808</v>
      </c>
      <c r="F325" s="30">
        <v>660635</v>
      </c>
      <c r="G325" s="31">
        <f t="shared" si="53"/>
        <v>172411</v>
      </c>
      <c r="H325" s="31">
        <f t="shared" si="54"/>
        <v>1862507</v>
      </c>
      <c r="I325" s="36">
        <v>2704</v>
      </c>
      <c r="J325" s="30">
        <v>6.18</v>
      </c>
      <c r="K325" s="31"/>
      <c r="L325" s="36"/>
      <c r="M325" s="39">
        <v>16831</v>
      </c>
      <c r="N325" s="36">
        <v>147792</v>
      </c>
      <c r="O325" s="30">
        <v>13.2</v>
      </c>
      <c r="P325" s="40">
        <f t="shared" si="55"/>
        <v>10.8027156039928</v>
      </c>
      <c r="Q325" s="30">
        <v>6.8</v>
      </c>
      <c r="R325" s="37">
        <f t="shared" si="52"/>
        <v>6.18</v>
      </c>
      <c r="S325" s="30">
        <v>0.76</v>
      </c>
      <c r="T325" s="49">
        <f t="shared" si="56"/>
        <v>1.13883024791599</v>
      </c>
      <c r="U325" s="37">
        <f t="shared" si="57"/>
        <v>4.88165680473373</v>
      </c>
      <c r="V325" s="50">
        <f t="shared" si="58"/>
        <v>115.078733770437</v>
      </c>
      <c r="W325" s="50">
        <f>(Q325-$Q$8)/($Q$3-$Q$8)*100</f>
        <v>45.9052669819945</v>
      </c>
      <c r="X325" s="50">
        <f>(R325-$R$8)/($R$3-$R$8)*100</f>
        <v>151.508407572163</v>
      </c>
      <c r="Y325" s="50">
        <f t="shared" si="59"/>
        <v>20.9342982837984</v>
      </c>
      <c r="Z325" s="50">
        <f t="shared" si="60"/>
        <v>8.21134923995224</v>
      </c>
      <c r="AA325" s="50">
        <f>(U325-$U$8)/($U$3-$U$8)*100</f>
        <v>100.665871588623</v>
      </c>
      <c r="AB325" s="50">
        <f t="shared" si="61"/>
        <v>60.00187112293</v>
      </c>
    </row>
    <row r="326" s="25" customFormat="1" spans="1:28">
      <c r="A326" s="28" t="s">
        <v>185</v>
      </c>
      <c r="B326" s="29">
        <v>2018</v>
      </c>
      <c r="C326" s="30">
        <v>234662</v>
      </c>
      <c r="D326" s="30">
        <v>4212208</v>
      </c>
      <c r="E326" s="30">
        <v>190762</v>
      </c>
      <c r="F326" s="30">
        <v>2257619</v>
      </c>
      <c r="G326" s="31">
        <f t="shared" si="53"/>
        <v>425424</v>
      </c>
      <c r="H326" s="31">
        <f t="shared" si="54"/>
        <v>6469827</v>
      </c>
      <c r="I326" s="36">
        <v>8051</v>
      </c>
      <c r="J326" s="30">
        <v>6.11</v>
      </c>
      <c r="K326" s="31"/>
      <c r="L326" s="36"/>
      <c r="M326" s="39">
        <v>85212</v>
      </c>
      <c r="N326" s="36">
        <v>105875</v>
      </c>
      <c r="O326" s="30">
        <v>41.3</v>
      </c>
      <c r="P326" s="40">
        <f t="shared" si="55"/>
        <v>15.2079501861672</v>
      </c>
      <c r="Q326" s="30">
        <v>7.33</v>
      </c>
      <c r="R326" s="37">
        <f t="shared" si="52"/>
        <v>6.11</v>
      </c>
      <c r="S326" s="30">
        <v>1.16</v>
      </c>
      <c r="T326" s="49">
        <f t="shared" si="56"/>
        <v>8.04835891381346</v>
      </c>
      <c r="U326" s="37">
        <f t="shared" si="57"/>
        <v>5.12979754067818</v>
      </c>
      <c r="V326" s="50">
        <f t="shared" si="58"/>
        <v>70.3463447274356</v>
      </c>
      <c r="W326" s="50">
        <f>(Q326-$Q$8)/($Q$3-$Q$8)*100</f>
        <v>51.2087594978746</v>
      </c>
      <c r="X326" s="50">
        <f>(R326-$R$8)/($R$3-$R$8)*100</f>
        <v>148.767239033811</v>
      </c>
      <c r="Y326" s="50">
        <f t="shared" si="59"/>
        <v>35.1355978480002</v>
      </c>
      <c r="Z326" s="50">
        <f t="shared" si="60"/>
        <v>58.3438841455162</v>
      </c>
      <c r="AA326" s="50">
        <f>(U326-$U$8)/($U$3-$U$8)*100</f>
        <v>110.382951280831</v>
      </c>
      <c r="AB326" s="50">
        <f t="shared" si="61"/>
        <v>72.4409371501571</v>
      </c>
    </row>
    <row r="327" s="25" customFormat="1" spans="1:28">
      <c r="A327" s="28" t="s">
        <v>189</v>
      </c>
      <c r="B327" s="29">
        <v>2018</v>
      </c>
      <c r="C327" s="30">
        <v>316063</v>
      </c>
      <c r="D327" s="30">
        <v>5604407</v>
      </c>
      <c r="E327" s="30">
        <v>128769</v>
      </c>
      <c r="F327" s="30">
        <v>2069873</v>
      </c>
      <c r="G327" s="31">
        <f t="shared" si="53"/>
        <v>444832</v>
      </c>
      <c r="H327" s="31">
        <f t="shared" si="54"/>
        <v>7674280</v>
      </c>
      <c r="I327" s="36">
        <v>4648</v>
      </c>
      <c r="J327" s="30">
        <v>5.37</v>
      </c>
      <c r="K327" s="31"/>
      <c r="L327" s="36"/>
      <c r="M327" s="39">
        <v>23263</v>
      </c>
      <c r="N327" s="36">
        <v>168046</v>
      </c>
      <c r="O327" s="30">
        <v>15.3</v>
      </c>
      <c r="P327" s="40">
        <f t="shared" si="55"/>
        <v>17.2520861808503</v>
      </c>
      <c r="Q327" s="30">
        <v>5.32</v>
      </c>
      <c r="R327" s="37">
        <f t="shared" si="52"/>
        <v>5.37</v>
      </c>
      <c r="S327" s="30">
        <v>0.54</v>
      </c>
      <c r="T327" s="49">
        <f t="shared" si="56"/>
        <v>1.38432334003785</v>
      </c>
      <c r="U327" s="37">
        <f t="shared" si="57"/>
        <v>3.29173838209983</v>
      </c>
      <c r="V327" s="50">
        <f t="shared" si="58"/>
        <v>49.5894281852451</v>
      </c>
      <c r="W327" s="50">
        <f>(Q327-$Q$8)/($Q$3-$Q$8)*100</f>
        <v>31.0955142961408</v>
      </c>
      <c r="X327" s="50">
        <f>(R327-$R$8)/($R$3-$R$8)*100</f>
        <v>119.789171628371</v>
      </c>
      <c r="Y327" s="50">
        <f t="shared" si="59"/>
        <v>13.1235835234874</v>
      </c>
      <c r="Z327" s="50">
        <f t="shared" si="60"/>
        <v>9.99254034646244</v>
      </c>
      <c r="AA327" s="50">
        <f>(U327-$U$8)/($U$3-$U$8)*100</f>
        <v>38.4053807504682</v>
      </c>
      <c r="AB327" s="50">
        <f t="shared" si="61"/>
        <v>34.8087652800771</v>
      </c>
    </row>
    <row r="328" s="25" customFormat="1" spans="1:28">
      <c r="A328" s="28" t="s">
        <v>181</v>
      </c>
      <c r="B328" s="29">
        <v>2018</v>
      </c>
      <c r="C328" s="30">
        <v>136984</v>
      </c>
      <c r="D328" s="30">
        <v>1954825</v>
      </c>
      <c r="E328" s="30">
        <v>98947</v>
      </c>
      <c r="F328" s="30">
        <v>985317</v>
      </c>
      <c r="G328" s="31">
        <f t="shared" si="53"/>
        <v>235931</v>
      </c>
      <c r="H328" s="31">
        <f t="shared" si="54"/>
        <v>2940142</v>
      </c>
      <c r="I328" s="36">
        <v>4359</v>
      </c>
      <c r="J328" s="30">
        <v>7.21</v>
      </c>
      <c r="K328" s="31"/>
      <c r="L328" s="36"/>
      <c r="M328" s="39">
        <v>34325</v>
      </c>
      <c r="N328" s="36">
        <v>148155</v>
      </c>
      <c r="O328" s="30">
        <v>15.5</v>
      </c>
      <c r="P328" s="40">
        <f t="shared" si="55"/>
        <v>12.4618723270787</v>
      </c>
      <c r="Q328" s="30">
        <v>6.95</v>
      </c>
      <c r="R328" s="37">
        <f t="shared" si="52"/>
        <v>7.21</v>
      </c>
      <c r="S328" s="30">
        <v>0.96</v>
      </c>
      <c r="T328" s="49">
        <f t="shared" si="56"/>
        <v>2.31683034659647</v>
      </c>
      <c r="U328" s="37">
        <f t="shared" si="57"/>
        <v>3.5558614361092</v>
      </c>
      <c r="V328" s="50">
        <f t="shared" si="58"/>
        <v>98.2310398199923</v>
      </c>
      <c r="W328" s="50">
        <f>(Q328-$Q$8)/($Q$3-$Q$8)*100</f>
        <v>47.4062554298851</v>
      </c>
      <c r="X328" s="50">
        <f>(R328-$R$8)/($R$3-$R$8)*100</f>
        <v>191.842744636491</v>
      </c>
      <c r="Y328" s="50">
        <f t="shared" si="59"/>
        <v>28.0349480658993</v>
      </c>
      <c r="Z328" s="50">
        <f t="shared" si="60"/>
        <v>16.7584056198372</v>
      </c>
      <c r="AA328" s="50">
        <f>(U328-$U$8)/($U$3-$U$8)*100</f>
        <v>48.7483208348115</v>
      </c>
      <c r="AB328" s="50">
        <f t="shared" si="61"/>
        <v>57.5748807721885</v>
      </c>
    </row>
    <row r="329" s="25" customFormat="1" spans="1:28">
      <c r="A329" s="28" t="s">
        <v>180</v>
      </c>
      <c r="B329" s="52">
        <v>2018</v>
      </c>
      <c r="C329" s="30">
        <v>100652</v>
      </c>
      <c r="D329" s="30">
        <v>1341863</v>
      </c>
      <c r="E329" s="30">
        <v>58263</v>
      </c>
      <c r="F329" s="30">
        <v>636615</v>
      </c>
      <c r="G329" s="31">
        <f t="shared" si="53"/>
        <v>158915</v>
      </c>
      <c r="H329" s="31">
        <f t="shared" si="54"/>
        <v>1978478</v>
      </c>
      <c r="I329" s="36">
        <v>2534</v>
      </c>
      <c r="J329" s="30">
        <v>6.27</v>
      </c>
      <c r="K329" s="31"/>
      <c r="L329" s="36"/>
      <c r="M329" s="39">
        <v>21251</v>
      </c>
      <c r="N329" s="36">
        <v>664450</v>
      </c>
      <c r="O329" s="30">
        <v>9.1</v>
      </c>
      <c r="P329" s="40">
        <f t="shared" si="55"/>
        <v>12.4499134757575</v>
      </c>
      <c r="Q329" s="30">
        <v>7.43</v>
      </c>
      <c r="R329" s="37">
        <f t="shared" si="52"/>
        <v>6.27</v>
      </c>
      <c r="S329" s="30">
        <v>0.75</v>
      </c>
      <c r="T329" s="49">
        <f t="shared" si="56"/>
        <v>0.319828429528181</v>
      </c>
      <c r="U329" s="37">
        <f t="shared" si="57"/>
        <v>3.59116022099447</v>
      </c>
      <c r="V329" s="50">
        <f t="shared" si="58"/>
        <v>98.3524744405167</v>
      </c>
      <c r="W329" s="50">
        <f>(Q329-$Q$8)/($Q$3-$Q$8)*100</f>
        <v>52.209418463135</v>
      </c>
      <c r="X329" s="50">
        <f>(R329-$R$8)/($R$3-$R$8)*100</f>
        <v>155.032767121473</v>
      </c>
      <c r="Y329" s="50">
        <f t="shared" si="59"/>
        <v>20.5792657946934</v>
      </c>
      <c r="Z329" s="50">
        <f t="shared" si="60"/>
        <v>2.26902824623592</v>
      </c>
      <c r="AA329" s="50">
        <f>(U329-$U$8)/($U$3-$U$8)*100</f>
        <v>50.1306053858056</v>
      </c>
      <c r="AB329" s="50">
        <f t="shared" si="61"/>
        <v>49.3747497986407</v>
      </c>
    </row>
    <row r="330" s="25" customFormat="1" spans="1:28">
      <c r="A330" s="28" t="s">
        <v>205</v>
      </c>
      <c r="B330" s="29">
        <v>2018</v>
      </c>
      <c r="C330" s="30">
        <v>34487</v>
      </c>
      <c r="D330" s="30">
        <v>581495</v>
      </c>
      <c r="E330" s="30">
        <v>20473</v>
      </c>
      <c r="F330" s="30">
        <v>290451</v>
      </c>
      <c r="G330" s="31">
        <f t="shared" si="53"/>
        <v>54960</v>
      </c>
      <c r="H330" s="31">
        <f t="shared" si="54"/>
        <v>871946</v>
      </c>
      <c r="I330" s="36">
        <v>688</v>
      </c>
      <c r="J330" s="30">
        <v>5.96</v>
      </c>
      <c r="K330" s="31"/>
      <c r="L330" s="36"/>
      <c r="M330" s="39">
        <v>6798</v>
      </c>
      <c r="N330" s="36">
        <v>61588</v>
      </c>
      <c r="O330" s="30">
        <v>1.7</v>
      </c>
      <c r="P330" s="40">
        <f t="shared" si="55"/>
        <v>15.8651018922853</v>
      </c>
      <c r="Q330" s="30">
        <v>7.71</v>
      </c>
      <c r="R330" s="37">
        <f t="shared" si="52"/>
        <v>5.96</v>
      </c>
      <c r="S330" s="30">
        <v>1.06</v>
      </c>
      <c r="T330" s="49">
        <f t="shared" si="56"/>
        <v>1.10378645190622</v>
      </c>
      <c r="U330" s="37">
        <f t="shared" si="57"/>
        <v>2.47093023255814</v>
      </c>
      <c r="V330" s="50">
        <f t="shared" si="58"/>
        <v>63.673382089465</v>
      </c>
      <c r="W330" s="50">
        <f>(Q330-$Q$8)/($Q$3-$Q$8)*100</f>
        <v>55.011263565864</v>
      </c>
      <c r="X330" s="50">
        <f>(R330-$R$8)/($R$3-$R$8)*100</f>
        <v>142.893306451627</v>
      </c>
      <c r="Y330" s="50">
        <f t="shared" si="59"/>
        <v>31.5852729569498</v>
      </c>
      <c r="Z330" s="50">
        <f t="shared" si="60"/>
        <v>7.95708669736312</v>
      </c>
      <c r="AA330" s="50">
        <f>(U330-$U$8)/($U$3-$U$8)*100</f>
        <v>6.26290252836971</v>
      </c>
      <c r="AB330" s="50">
        <f t="shared" si="61"/>
        <v>40.1563798254689</v>
      </c>
    </row>
    <row r="331" s="25" customFormat="1" spans="1:28">
      <c r="A331" s="28" t="s">
        <v>204</v>
      </c>
      <c r="B331" s="29">
        <v>2018</v>
      </c>
      <c r="C331" s="30">
        <v>27483</v>
      </c>
      <c r="D331" s="30">
        <v>486026</v>
      </c>
      <c r="E331" s="30">
        <v>16362</v>
      </c>
      <c r="F331" s="30">
        <v>222833</v>
      </c>
      <c r="G331" s="31">
        <f t="shared" si="53"/>
        <v>43845</v>
      </c>
      <c r="H331" s="31">
        <f t="shared" si="54"/>
        <v>708859</v>
      </c>
      <c r="I331" s="36">
        <v>603</v>
      </c>
      <c r="J331" s="30">
        <v>6.49</v>
      </c>
      <c r="K331" s="31"/>
      <c r="L331" s="36"/>
      <c r="M331" s="39">
        <v>3124</v>
      </c>
      <c r="N331" s="36">
        <v>17947</v>
      </c>
      <c r="O331" s="30">
        <v>0.8</v>
      </c>
      <c r="P331" s="40">
        <f t="shared" si="55"/>
        <v>16.1673851066256</v>
      </c>
      <c r="Q331" s="30">
        <v>7.39</v>
      </c>
      <c r="R331" s="37">
        <f t="shared" si="52"/>
        <v>6.49</v>
      </c>
      <c r="S331" s="30">
        <v>0.79</v>
      </c>
      <c r="T331" s="49">
        <f t="shared" si="56"/>
        <v>1.74068089374269</v>
      </c>
      <c r="U331" s="37">
        <f t="shared" si="57"/>
        <v>1.32669983416252</v>
      </c>
      <c r="V331" s="50">
        <f t="shared" si="58"/>
        <v>60.6038859950333</v>
      </c>
      <c r="W331" s="50">
        <f>(Q331-$Q$8)/($Q$3-$Q$8)*100</f>
        <v>51.8091548770308</v>
      </c>
      <c r="X331" s="50">
        <f>(R331-$R$8)/($R$3-$R$8)*100</f>
        <v>163.647868242009</v>
      </c>
      <c r="Y331" s="50">
        <f t="shared" si="59"/>
        <v>21.9993957511136</v>
      </c>
      <c r="Z331" s="50">
        <f t="shared" si="60"/>
        <v>12.5781157690153</v>
      </c>
      <c r="AA331" s="50">
        <f>(U331-$U$8)/($U$3-$U$8)*100</f>
        <v>-38.5446455960368</v>
      </c>
      <c r="AB331" s="50">
        <f t="shared" si="61"/>
        <v>34.5183902089767</v>
      </c>
    </row>
    <row r="332" s="25" customFormat="1" spans="1:28">
      <c r="A332" s="28" t="s">
        <v>190</v>
      </c>
      <c r="B332" s="29">
        <v>2018</v>
      </c>
      <c r="C332" s="30">
        <v>430702</v>
      </c>
      <c r="D332" s="30">
        <v>7259706</v>
      </c>
      <c r="E332" s="30">
        <v>281957</v>
      </c>
      <c r="F332" s="30">
        <v>3457221</v>
      </c>
      <c r="G332" s="31">
        <f t="shared" si="53"/>
        <v>712659</v>
      </c>
      <c r="H332" s="31">
        <f t="shared" si="54"/>
        <v>10716927</v>
      </c>
      <c r="I332" s="36">
        <v>10047</v>
      </c>
      <c r="J332" s="30">
        <v>6.06</v>
      </c>
      <c r="K332" s="31"/>
      <c r="L332" s="36"/>
      <c r="M332" s="39">
        <v>93397</v>
      </c>
      <c r="N332" s="36">
        <v>158406</v>
      </c>
      <c r="O332" s="30">
        <v>29.4</v>
      </c>
      <c r="P332" s="40">
        <f t="shared" si="55"/>
        <v>15.0379452164359</v>
      </c>
      <c r="Q332" s="30">
        <v>7.35</v>
      </c>
      <c r="R332" s="37">
        <f t="shared" si="52"/>
        <v>6.06</v>
      </c>
      <c r="S332" s="30">
        <v>0.62</v>
      </c>
      <c r="T332" s="49">
        <f t="shared" si="56"/>
        <v>5.89605191722536</v>
      </c>
      <c r="U332" s="37">
        <f t="shared" si="57"/>
        <v>2.92624664078829</v>
      </c>
      <c r="V332" s="50">
        <f t="shared" si="58"/>
        <v>72.0726383681958</v>
      </c>
      <c r="W332" s="50">
        <f>(Q332-$Q$8)/($Q$3-$Q$8)*100</f>
        <v>51.4088912909266</v>
      </c>
      <c r="X332" s="50">
        <f>(R332-$R$8)/($R$3-$R$8)*100</f>
        <v>146.809261506416</v>
      </c>
      <c r="Y332" s="50">
        <f t="shared" si="59"/>
        <v>15.9638434363278</v>
      </c>
      <c r="Z332" s="50">
        <f t="shared" si="60"/>
        <v>42.7276806602489</v>
      </c>
      <c r="AA332" s="50">
        <f>(U332-$U$8)/($U$3-$U$8)*100</f>
        <v>24.0928884317426</v>
      </c>
      <c r="AB332" s="50">
        <f t="shared" si="61"/>
        <v>52.0299695777952</v>
      </c>
    </row>
    <row r="333" s="25" customFormat="1" spans="1:28">
      <c r="A333" s="28" t="s">
        <v>179</v>
      </c>
      <c r="B333" s="29">
        <v>2018</v>
      </c>
      <c r="C333" s="30">
        <v>168018</v>
      </c>
      <c r="D333" s="30">
        <v>2284991</v>
      </c>
      <c r="E333" s="30">
        <v>108356</v>
      </c>
      <c r="F333" s="30">
        <v>1137656</v>
      </c>
      <c r="G333" s="31">
        <f t="shared" si="53"/>
        <v>276374</v>
      </c>
      <c r="H333" s="31">
        <f t="shared" si="54"/>
        <v>3422647</v>
      </c>
      <c r="I333" s="36">
        <v>3718</v>
      </c>
      <c r="J333" s="30">
        <v>5.6</v>
      </c>
      <c r="K333" s="31"/>
      <c r="L333" s="36"/>
      <c r="M333" s="39">
        <v>19478</v>
      </c>
      <c r="N333" s="36">
        <v>157023</v>
      </c>
      <c r="O333" s="30">
        <v>5.1</v>
      </c>
      <c r="P333" s="40">
        <f t="shared" si="55"/>
        <v>12.384113556268</v>
      </c>
      <c r="Q333" s="30">
        <v>6.63</v>
      </c>
      <c r="R333" s="37">
        <f t="shared" si="52"/>
        <v>5.6</v>
      </c>
      <c r="S333" s="30">
        <v>0.5</v>
      </c>
      <c r="T333" s="49">
        <f t="shared" si="56"/>
        <v>1.24045521993593</v>
      </c>
      <c r="U333" s="37">
        <f t="shared" si="57"/>
        <v>1.37170521785906</v>
      </c>
      <c r="V333" s="50">
        <f t="shared" si="58"/>
        <v>99.0206312759129</v>
      </c>
      <c r="W333" s="50">
        <f>(Q333-$Q$8)/($Q$3-$Q$8)*100</f>
        <v>44.2041467410519</v>
      </c>
      <c r="X333" s="50">
        <f>(R333-$R$8)/($R$3-$R$8)*100</f>
        <v>128.795868254386</v>
      </c>
      <c r="Y333" s="50">
        <f t="shared" si="59"/>
        <v>11.7034535670672</v>
      </c>
      <c r="Z333" s="50">
        <f t="shared" si="60"/>
        <v>8.94869583816698</v>
      </c>
      <c r="AA333" s="50">
        <f>(U333-$U$8)/($U$3-$U$8)*100</f>
        <v>-36.7822549982448</v>
      </c>
      <c r="AB333" s="50">
        <f t="shared" si="61"/>
        <v>33.2860920647568</v>
      </c>
    </row>
    <row r="334" s="25" customFormat="1" spans="1:28">
      <c r="A334" s="51" t="s">
        <v>202</v>
      </c>
      <c r="B334" s="52">
        <v>2018</v>
      </c>
      <c r="C334" s="30">
        <v>164159</v>
      </c>
      <c r="D334" s="30">
        <v>2656120</v>
      </c>
      <c r="E334" s="30">
        <v>98478</v>
      </c>
      <c r="F334" s="30">
        <v>1085454</v>
      </c>
      <c r="G334" s="31">
        <f t="shared" si="53"/>
        <v>262637</v>
      </c>
      <c r="H334" s="31">
        <f t="shared" si="54"/>
        <v>3741574</v>
      </c>
      <c r="I334" s="36">
        <v>3864</v>
      </c>
      <c r="J334" s="30">
        <v>6.57</v>
      </c>
      <c r="K334" s="31"/>
      <c r="L334" s="36"/>
      <c r="M334" s="39">
        <v>19735</v>
      </c>
      <c r="N334" s="36">
        <v>205517</v>
      </c>
      <c r="O334" s="30">
        <v>9.2</v>
      </c>
      <c r="P334" s="40">
        <f t="shared" si="55"/>
        <v>14.2461800888679</v>
      </c>
      <c r="Q334" s="30">
        <v>8.49</v>
      </c>
      <c r="R334" s="37">
        <f t="shared" si="52"/>
        <v>6.57</v>
      </c>
      <c r="S334" s="30">
        <v>0.49</v>
      </c>
      <c r="T334" s="49">
        <f t="shared" si="56"/>
        <v>0.960261194937645</v>
      </c>
      <c r="U334" s="37">
        <f t="shared" si="57"/>
        <v>2.38095238095238</v>
      </c>
      <c r="V334" s="50">
        <f t="shared" si="58"/>
        <v>80.1125157132908</v>
      </c>
      <c r="W334" s="50">
        <f>(Q334-$Q$8)/($Q$3-$Q$8)*100</f>
        <v>62.816403494895</v>
      </c>
      <c r="X334" s="50">
        <f>(R334-$R$8)/($R$3-$R$8)*100</f>
        <v>166.780632285841</v>
      </c>
      <c r="Y334" s="50">
        <f t="shared" si="59"/>
        <v>11.3484210779622</v>
      </c>
      <c r="Z334" s="50">
        <f t="shared" si="60"/>
        <v>6.91572985484508</v>
      </c>
      <c r="AA334" s="50">
        <f>(U334-$U$8)/($U$3-$U$8)*100</f>
        <v>2.73941030022338</v>
      </c>
      <c r="AB334" s="50">
        <f t="shared" si="61"/>
        <v>42.3052947729933</v>
      </c>
    </row>
    <row r="335" s="25" customFormat="1" spans="1:28">
      <c r="A335" s="28" t="s">
        <v>184</v>
      </c>
      <c r="B335" s="29">
        <v>2018</v>
      </c>
      <c r="C335" s="30">
        <v>56803</v>
      </c>
      <c r="D335" s="30">
        <v>800222</v>
      </c>
      <c r="E335" s="30">
        <v>40996</v>
      </c>
      <c r="F335" s="30">
        <v>432531</v>
      </c>
      <c r="G335" s="31">
        <f t="shared" si="53"/>
        <v>97799</v>
      </c>
      <c r="H335" s="31">
        <f t="shared" si="54"/>
        <v>1232753</v>
      </c>
      <c r="I335" s="36">
        <v>2424</v>
      </c>
      <c r="J335" s="30">
        <v>5.74</v>
      </c>
      <c r="K335" s="31"/>
      <c r="L335" s="36"/>
      <c r="M335" s="39">
        <v>11092</v>
      </c>
      <c r="N335" s="39">
        <v>6341</v>
      </c>
      <c r="O335" s="30">
        <v>13.9</v>
      </c>
      <c r="P335" s="40">
        <f t="shared" si="55"/>
        <v>12.6049652859436</v>
      </c>
      <c r="Q335" s="30">
        <v>8.07</v>
      </c>
      <c r="R335" s="37">
        <f t="shared" si="52"/>
        <v>5.74</v>
      </c>
      <c r="S335" s="30">
        <v>3.26</v>
      </c>
      <c r="T335" s="49">
        <f t="shared" si="56"/>
        <v>17.4925090679704</v>
      </c>
      <c r="U335" s="37">
        <f t="shared" si="57"/>
        <v>5.73432343234323</v>
      </c>
      <c r="V335" s="50">
        <f t="shared" si="58"/>
        <v>96.7780207387471</v>
      </c>
      <c r="W335" s="50">
        <f>(Q335-$Q$8)/($Q$3-$Q$8)*100</f>
        <v>58.6136358408014</v>
      </c>
      <c r="X335" s="50">
        <f>(R335-$R$8)/($R$3-$R$8)*100</f>
        <v>134.278205331091</v>
      </c>
      <c r="Y335" s="50">
        <f t="shared" si="59"/>
        <v>109.69242056006</v>
      </c>
      <c r="Z335" s="50">
        <f t="shared" si="60"/>
        <v>126.866530211586</v>
      </c>
      <c r="AA335" s="50">
        <f>(U335-$U$8)/($U$3-$U$8)*100</f>
        <v>134.055913492997</v>
      </c>
      <c r="AB335" s="50">
        <f t="shared" si="61"/>
        <v>111.358778191476</v>
      </c>
    </row>
    <row r="336" s="25" customFormat="1" spans="1:28">
      <c r="A336" s="28" t="s">
        <v>198</v>
      </c>
      <c r="B336" s="29">
        <v>2018</v>
      </c>
      <c r="C336" s="30">
        <v>329927</v>
      </c>
      <c r="D336" s="30">
        <v>5554589</v>
      </c>
      <c r="E336" s="30">
        <v>204939</v>
      </c>
      <c r="F336" s="30">
        <v>2618120</v>
      </c>
      <c r="G336" s="31">
        <f t="shared" si="53"/>
        <v>534866</v>
      </c>
      <c r="H336" s="31">
        <f t="shared" si="54"/>
        <v>8172709</v>
      </c>
      <c r="I336" s="36">
        <v>8341</v>
      </c>
      <c r="J336" s="30">
        <v>7.18</v>
      </c>
      <c r="K336" s="31"/>
      <c r="L336" s="36"/>
      <c r="M336" s="39">
        <v>37968</v>
      </c>
      <c r="N336" s="36">
        <v>193159</v>
      </c>
      <c r="O336" s="30">
        <v>32</v>
      </c>
      <c r="P336" s="40">
        <f t="shared" si="55"/>
        <v>15.2799187086111</v>
      </c>
      <c r="Q336" s="30">
        <v>6.74</v>
      </c>
      <c r="R336" s="37">
        <f t="shared" si="52"/>
        <v>7.18</v>
      </c>
      <c r="S336" s="30">
        <v>0.47</v>
      </c>
      <c r="T336" s="49">
        <f t="shared" si="56"/>
        <v>1.96563452906673</v>
      </c>
      <c r="U336" s="37">
        <f t="shared" si="57"/>
        <v>3.83647044718859</v>
      </c>
      <c r="V336" s="50">
        <f t="shared" si="58"/>
        <v>69.6155496052331</v>
      </c>
      <c r="W336" s="50">
        <f>(Q336-$Q$8)/($Q$3-$Q$8)*100</f>
        <v>45.3048716028383</v>
      </c>
      <c r="X336" s="50">
        <f>(R336-$R$8)/($R$3-$R$8)*100</f>
        <v>190.667958120054</v>
      </c>
      <c r="Y336" s="50">
        <f t="shared" si="59"/>
        <v>10.6383560997521</v>
      </c>
      <c r="Z336" s="50">
        <f t="shared" si="60"/>
        <v>14.210281510027</v>
      </c>
      <c r="AA336" s="50">
        <f>(U336-$U$8)/($U$3-$U$8)*100</f>
        <v>59.7368435883684</v>
      </c>
      <c r="AB336" s="50">
        <f t="shared" si="61"/>
        <v>51.1242233994423</v>
      </c>
    </row>
    <row r="337" s="25" customFormat="1" spans="1:28">
      <c r="A337" s="28" t="s">
        <v>177</v>
      </c>
      <c r="B337" s="29">
        <v>2018</v>
      </c>
      <c r="C337" s="30">
        <v>44785</v>
      </c>
      <c r="D337" s="30">
        <v>673188</v>
      </c>
      <c r="E337" s="30">
        <v>27469</v>
      </c>
      <c r="F337" s="30">
        <v>280205</v>
      </c>
      <c r="G337" s="31">
        <f t="shared" si="53"/>
        <v>72254</v>
      </c>
      <c r="H337" s="31">
        <f t="shared" si="54"/>
        <v>953393</v>
      </c>
      <c r="I337" s="36">
        <v>1560</v>
      </c>
      <c r="J337" s="30">
        <v>4.37</v>
      </c>
      <c r="K337" s="31"/>
      <c r="L337" s="36"/>
      <c r="M337" s="39">
        <v>15131</v>
      </c>
      <c r="N337" s="39">
        <v>11760</v>
      </c>
      <c r="O337" s="30">
        <v>5.1</v>
      </c>
      <c r="P337" s="40">
        <f t="shared" si="55"/>
        <v>13.1950203448944</v>
      </c>
      <c r="Q337" s="30">
        <v>6.7</v>
      </c>
      <c r="R337" s="37">
        <f t="shared" si="52"/>
        <v>4.37</v>
      </c>
      <c r="S337" s="30">
        <v>1.2</v>
      </c>
      <c r="T337" s="49">
        <f t="shared" si="56"/>
        <v>12.8664965986395</v>
      </c>
      <c r="U337" s="37">
        <f t="shared" si="57"/>
        <v>3.26923076923077</v>
      </c>
      <c r="V337" s="50">
        <f t="shared" si="58"/>
        <v>90.7863823909094</v>
      </c>
      <c r="W337" s="50">
        <f>(Q337-$Q$8)/($Q$3-$Q$8)*100</f>
        <v>44.9046080167342</v>
      </c>
      <c r="X337" s="50">
        <f>(R337-$R$8)/($R$3-$R$8)*100</f>
        <v>80.6296210804806</v>
      </c>
      <c r="Y337" s="50">
        <f t="shared" si="59"/>
        <v>36.5557278044204</v>
      </c>
      <c r="Z337" s="50">
        <f t="shared" si="60"/>
        <v>93.3021956807906</v>
      </c>
      <c r="AA337" s="50">
        <f>(U337-$U$8)/($U$3-$U$8)*100</f>
        <v>37.52399274661</v>
      </c>
      <c r="AB337" s="50">
        <f t="shared" si="61"/>
        <v>67.5192274560863</v>
      </c>
    </row>
    <row r="338" s="25" customFormat="1" spans="1:28">
      <c r="A338" s="28" t="s">
        <v>201</v>
      </c>
      <c r="B338" s="29">
        <v>2018</v>
      </c>
      <c r="C338" s="30">
        <v>22446</v>
      </c>
      <c r="D338" s="30">
        <v>326334</v>
      </c>
      <c r="E338" s="30">
        <v>10772</v>
      </c>
      <c r="F338" s="30">
        <v>129405</v>
      </c>
      <c r="G338" s="31">
        <f t="shared" si="53"/>
        <v>33218</v>
      </c>
      <c r="H338" s="31">
        <f t="shared" si="54"/>
        <v>455739</v>
      </c>
      <c r="I338" s="36">
        <v>344</v>
      </c>
      <c r="J338" s="30">
        <v>4.88</v>
      </c>
      <c r="K338" s="31"/>
      <c r="L338" s="36"/>
      <c r="M338" s="39">
        <v>1352</v>
      </c>
      <c r="N338" s="36">
        <v>870537</v>
      </c>
      <c r="O338" s="30">
        <v>1.1</v>
      </c>
      <c r="P338" s="40">
        <f t="shared" si="55"/>
        <v>13.7196399542417</v>
      </c>
      <c r="Q338" s="30">
        <v>5.55</v>
      </c>
      <c r="R338" s="37">
        <f t="shared" si="52"/>
        <v>4.88</v>
      </c>
      <c r="S338" s="30">
        <v>0.64</v>
      </c>
      <c r="T338" s="49">
        <f t="shared" si="56"/>
        <v>0.0155306437291005</v>
      </c>
      <c r="U338" s="37">
        <f t="shared" si="57"/>
        <v>3.19767441860465</v>
      </c>
      <c r="V338" s="50">
        <f t="shared" si="58"/>
        <v>85.459199915799</v>
      </c>
      <c r="W338" s="50">
        <f>(Q338-$Q$8)/($Q$3-$Q$8)*100</f>
        <v>33.3970299162397</v>
      </c>
      <c r="X338" s="50">
        <f>(R338-$R$8)/($R$3-$R$8)*100</f>
        <v>100.600991859905</v>
      </c>
      <c r="Y338" s="50">
        <f t="shared" si="59"/>
        <v>16.6739084145379</v>
      </c>
      <c r="Z338" s="50">
        <f t="shared" si="60"/>
        <v>0.0611758577580229</v>
      </c>
      <c r="AA338" s="50">
        <f>(U338-$U$8)/($U$3-$U$8)*100</f>
        <v>34.7218782172439</v>
      </c>
      <c r="AB338" s="50">
        <f t="shared" si="61"/>
        <v>35.616254412891</v>
      </c>
    </row>
    <row r="339" s="25" customFormat="1" spans="1:28">
      <c r="A339" s="28" t="s">
        <v>206</v>
      </c>
      <c r="B339" s="52">
        <v>2018</v>
      </c>
      <c r="C339" s="30">
        <v>158617</v>
      </c>
      <c r="D339" s="30">
        <v>2426826</v>
      </c>
      <c r="E339" s="30">
        <v>85990</v>
      </c>
      <c r="F339" s="30">
        <v>924483</v>
      </c>
      <c r="G339" s="31">
        <f t="shared" si="53"/>
        <v>244607</v>
      </c>
      <c r="H339" s="31">
        <f t="shared" si="54"/>
        <v>3351309</v>
      </c>
      <c r="I339" s="36">
        <v>2487</v>
      </c>
      <c r="J339" s="30">
        <v>7.19</v>
      </c>
      <c r="K339" s="31"/>
      <c r="L339" s="36"/>
      <c r="M339" s="39">
        <v>15411</v>
      </c>
      <c r="N339" s="36">
        <v>228504</v>
      </c>
      <c r="O339" s="30">
        <v>5</v>
      </c>
      <c r="P339" s="40">
        <f t="shared" si="55"/>
        <v>13.7007894295748</v>
      </c>
      <c r="Q339" s="30">
        <v>7.09</v>
      </c>
      <c r="R339" s="37">
        <f t="shared" si="52"/>
        <v>7.19</v>
      </c>
      <c r="S339" s="30">
        <v>0.57</v>
      </c>
      <c r="T339" s="49">
        <f t="shared" si="56"/>
        <v>0.674430206911039</v>
      </c>
      <c r="U339" s="37">
        <f t="shared" si="57"/>
        <v>2.01045436268597</v>
      </c>
      <c r="V339" s="50">
        <f t="shared" si="58"/>
        <v>85.6506151485941</v>
      </c>
      <c r="W339" s="50">
        <f>(Q339-$Q$8)/($Q$3-$Q$8)*100</f>
        <v>48.8071779812497</v>
      </c>
      <c r="X339" s="50">
        <f>(R339-$R$8)/($R$3-$R$8)*100</f>
        <v>191.059553625533</v>
      </c>
      <c r="Y339" s="50">
        <f t="shared" si="59"/>
        <v>14.1886809908026</v>
      </c>
      <c r="Z339" s="50">
        <f t="shared" si="60"/>
        <v>4.84186451941927</v>
      </c>
      <c r="AA339" s="50">
        <f>(U339-$U$8)/($U$3-$U$8)*100</f>
        <v>-11.7691255739737</v>
      </c>
      <c r="AB339" s="50">
        <f t="shared" si="61"/>
        <v>41.09011700038</v>
      </c>
    </row>
    <row r="340" s="25" customFormat="1" spans="1:28">
      <c r="A340" s="28" t="s">
        <v>200</v>
      </c>
      <c r="B340" s="29">
        <v>2018</v>
      </c>
      <c r="C340" s="30">
        <v>228365</v>
      </c>
      <c r="D340" s="30">
        <v>3795120</v>
      </c>
      <c r="E340" s="30">
        <v>132323</v>
      </c>
      <c r="F340" s="30">
        <v>1861533</v>
      </c>
      <c r="G340" s="31">
        <f t="shared" si="53"/>
        <v>360688</v>
      </c>
      <c r="H340" s="31">
        <f t="shared" si="54"/>
        <v>5656653</v>
      </c>
      <c r="I340" s="36">
        <v>4830</v>
      </c>
      <c r="J340" s="30">
        <v>6.03</v>
      </c>
      <c r="K340" s="31"/>
      <c r="L340" s="36"/>
      <c r="M340" s="39">
        <v>13587</v>
      </c>
      <c r="N340" s="36">
        <v>195107</v>
      </c>
      <c r="O340" s="30">
        <v>6.4</v>
      </c>
      <c r="P340" s="40">
        <f t="shared" si="55"/>
        <v>15.6829531340106</v>
      </c>
      <c r="Q340" s="30">
        <v>6.25</v>
      </c>
      <c r="R340" s="37">
        <f t="shared" si="52"/>
        <v>6.03</v>
      </c>
      <c r="S340" s="30">
        <v>0.45</v>
      </c>
      <c r="T340" s="49">
        <f t="shared" si="56"/>
        <v>0.696387110662354</v>
      </c>
      <c r="U340" s="37">
        <f t="shared" si="57"/>
        <v>1.32505175983437</v>
      </c>
      <c r="V340" s="50">
        <f t="shared" si="58"/>
        <v>65.5229882720314</v>
      </c>
      <c r="W340" s="50">
        <f>(Q340-$Q$8)/($Q$3-$Q$8)*100</f>
        <v>40.4016426730624</v>
      </c>
      <c r="X340" s="50">
        <f>(R340-$R$8)/($R$3-$R$8)*100</f>
        <v>145.634474989979</v>
      </c>
      <c r="Y340" s="50">
        <f t="shared" si="59"/>
        <v>9.92829112154202</v>
      </c>
      <c r="Z340" s="50">
        <f t="shared" si="60"/>
        <v>5.00117426353594</v>
      </c>
      <c r="AA340" s="50">
        <f>(U340-$U$8)/($U$3-$U$8)*100</f>
        <v>-38.6091834459968</v>
      </c>
      <c r="AB340" s="50">
        <f t="shared" si="61"/>
        <v>27.6503605711546</v>
      </c>
    </row>
    <row r="341" s="25" customFormat="1" spans="1:28">
      <c r="A341" s="28" t="s">
        <v>186</v>
      </c>
      <c r="B341" s="29">
        <v>2018</v>
      </c>
      <c r="C341" s="30">
        <v>210407</v>
      </c>
      <c r="D341" s="30">
        <v>3605686</v>
      </c>
      <c r="E341" s="30">
        <v>127488</v>
      </c>
      <c r="F341" s="30">
        <v>1614623</v>
      </c>
      <c r="G341" s="31">
        <f t="shared" si="53"/>
        <v>337895</v>
      </c>
      <c r="H341" s="31">
        <f t="shared" si="54"/>
        <v>5220309</v>
      </c>
      <c r="I341" s="36">
        <v>5737</v>
      </c>
      <c r="J341" s="30">
        <v>5.79</v>
      </c>
      <c r="K341" s="31"/>
      <c r="L341" s="36"/>
      <c r="M341" s="39">
        <v>45946</v>
      </c>
      <c r="N341" s="36">
        <v>105672</v>
      </c>
      <c r="O341" s="30">
        <v>29.6</v>
      </c>
      <c r="P341" s="40">
        <f t="shared" si="55"/>
        <v>15.4495005845011</v>
      </c>
      <c r="Q341" s="30">
        <v>8.47</v>
      </c>
      <c r="R341" s="37">
        <f t="shared" si="52"/>
        <v>5.79</v>
      </c>
      <c r="S341" s="30">
        <v>1.5</v>
      </c>
      <c r="T341" s="49">
        <f t="shared" si="56"/>
        <v>4.34798243621773</v>
      </c>
      <c r="U341" s="37">
        <f t="shared" si="57"/>
        <v>5.15949102318285</v>
      </c>
      <c r="V341" s="50">
        <f t="shared" si="58"/>
        <v>67.8935522165701</v>
      </c>
      <c r="W341" s="50">
        <f>(Q341-$Q$8)/($Q$3-$Q$8)*100</f>
        <v>62.616271701843</v>
      </c>
      <c r="X341" s="50">
        <f>(R341-$R$8)/($R$3-$R$8)*100</f>
        <v>136.236182858486</v>
      </c>
      <c r="Y341" s="50">
        <f t="shared" si="59"/>
        <v>47.2067024775718</v>
      </c>
      <c r="Z341" s="50">
        <f t="shared" si="60"/>
        <v>31.49556179288</v>
      </c>
      <c r="AA341" s="50">
        <f>(U341-$U$8)/($U$3-$U$8)*100</f>
        <v>111.545734709915</v>
      </c>
      <c r="AB341" s="50">
        <f t="shared" si="61"/>
        <v>66.4616259895976</v>
      </c>
    </row>
    <row r="342" s="25" customFormat="1" spans="1:28">
      <c r="A342" s="28" t="s">
        <v>197</v>
      </c>
      <c r="B342" s="29">
        <v>2018</v>
      </c>
      <c r="C342" s="30">
        <v>126513</v>
      </c>
      <c r="D342" s="30">
        <v>2095361</v>
      </c>
      <c r="E342" s="30">
        <v>77861</v>
      </c>
      <c r="F342" s="30">
        <v>1045616</v>
      </c>
      <c r="G342" s="31">
        <f t="shared" si="53"/>
        <v>204374</v>
      </c>
      <c r="H342" s="31">
        <f t="shared" si="54"/>
        <v>3140977</v>
      </c>
      <c r="I342" s="36">
        <v>3102</v>
      </c>
      <c r="J342" s="30">
        <v>7.1</v>
      </c>
      <c r="K342" s="31"/>
      <c r="L342" s="36"/>
      <c r="M342" s="39">
        <v>20378</v>
      </c>
      <c r="N342" s="39">
        <v>82402</v>
      </c>
      <c r="O342" s="30">
        <v>9.4</v>
      </c>
      <c r="P342" s="40">
        <f t="shared" si="55"/>
        <v>15.3687700000979</v>
      </c>
      <c r="Q342" s="30">
        <v>6.75</v>
      </c>
      <c r="R342" s="37">
        <f t="shared" si="52"/>
        <v>7.1</v>
      </c>
      <c r="S342" s="30">
        <v>0.58</v>
      </c>
      <c r="T342" s="49">
        <f t="shared" si="56"/>
        <v>2.47299822819834</v>
      </c>
      <c r="U342" s="37">
        <f t="shared" si="57"/>
        <v>3.03030303030303</v>
      </c>
      <c r="V342" s="50">
        <f t="shared" si="58"/>
        <v>68.7133205721095</v>
      </c>
      <c r="W342" s="50">
        <f>(Q342-$Q$8)/($Q$3-$Q$8)*100</f>
        <v>45.4049374993643</v>
      </c>
      <c r="X342" s="50">
        <f>(R342-$R$8)/($R$3-$R$8)*100</f>
        <v>187.535194076223</v>
      </c>
      <c r="Y342" s="50">
        <f t="shared" si="59"/>
        <v>14.5437134799076</v>
      </c>
      <c r="Z342" s="50">
        <f t="shared" si="60"/>
        <v>17.8914918481606</v>
      </c>
      <c r="AA342" s="50">
        <f>(U342-$U$8)/($U$3-$U$8)*100</f>
        <v>28.1676898767759</v>
      </c>
      <c r="AB342" s="50">
        <f t="shared" si="61"/>
        <v>47.645416176294</v>
      </c>
    </row>
    <row r="343" s="25" customFormat="1" spans="1:28">
      <c r="A343" s="28" t="s">
        <v>187</v>
      </c>
      <c r="B343" s="29">
        <v>2019</v>
      </c>
      <c r="C343" s="31">
        <v>255415</v>
      </c>
      <c r="D343" s="31">
        <v>4621048</v>
      </c>
      <c r="E343" s="31">
        <v>162358</v>
      </c>
      <c r="F343" s="31">
        <v>2188323</v>
      </c>
      <c r="G343" s="31">
        <f t="shared" si="53"/>
        <v>417773</v>
      </c>
      <c r="H343" s="31">
        <f t="shared" si="54"/>
        <v>6809371</v>
      </c>
      <c r="I343" s="36">
        <v>6365.9</v>
      </c>
      <c r="J343" s="37">
        <v>5.45712310906549</v>
      </c>
      <c r="K343" s="31"/>
      <c r="L343" s="36"/>
      <c r="M343" s="36">
        <v>40095.03</v>
      </c>
      <c r="N343" s="36">
        <v>140208</v>
      </c>
      <c r="O343" s="48">
        <v>25.7762</v>
      </c>
      <c r="P343" s="40">
        <f t="shared" si="55"/>
        <v>16.2992127303584</v>
      </c>
      <c r="Q343" s="48">
        <v>5.6744058185017</v>
      </c>
      <c r="R343" s="37">
        <f t="shared" si="52"/>
        <v>5.45712310906549</v>
      </c>
      <c r="S343" s="37">
        <v>0.406964116907163</v>
      </c>
      <c r="T343" s="49">
        <f t="shared" si="56"/>
        <v>2.85968204382061</v>
      </c>
      <c r="U343" s="37">
        <f t="shared" si="57"/>
        <v>4.04910538965425</v>
      </c>
      <c r="V343" s="50">
        <f t="shared" si="58"/>
        <v>59.2652593132014</v>
      </c>
      <c r="W343" s="50">
        <f>(Q343-$Q$8)/($Q$3-$Q$8)*100</f>
        <v>34.6419078923825</v>
      </c>
      <c r="X343" s="50">
        <f>(R343-$R$8)/($R$3-$R$8)*100</f>
        <v>123.200873421711</v>
      </c>
      <c r="Y343" s="50">
        <f t="shared" si="59"/>
        <v>8.40037745201367</v>
      </c>
      <c r="Z343" s="50">
        <f t="shared" si="60"/>
        <v>20.6971014376798</v>
      </c>
      <c r="AA343" s="50">
        <f>(U343-$U$8)/($U$3-$U$8)*100</f>
        <v>68.0635323661005</v>
      </c>
      <c r="AB343" s="50">
        <f t="shared" si="61"/>
        <v>44.0848793270297</v>
      </c>
    </row>
    <row r="344" s="25" customFormat="1" spans="1:28">
      <c r="A344" s="28" t="s">
        <v>176</v>
      </c>
      <c r="B344" s="29">
        <v>2019</v>
      </c>
      <c r="C344" s="31">
        <v>69339</v>
      </c>
      <c r="D344" s="31">
        <v>941614</v>
      </c>
      <c r="E344" s="31">
        <v>37057</v>
      </c>
      <c r="F344" s="31">
        <v>308722</v>
      </c>
      <c r="G344" s="31">
        <f t="shared" si="53"/>
        <v>106396</v>
      </c>
      <c r="H344" s="31">
        <f t="shared" si="54"/>
        <v>1250336</v>
      </c>
      <c r="I344" s="36">
        <v>2153.6</v>
      </c>
      <c r="J344" s="37">
        <v>5.93318164933135</v>
      </c>
      <c r="K344" s="31"/>
      <c r="L344" s="36"/>
      <c r="M344" s="36">
        <v>14318</v>
      </c>
      <c r="N344" s="39">
        <v>16406</v>
      </c>
      <c r="O344" s="48">
        <v>11.5476</v>
      </c>
      <c r="P344" s="40">
        <f t="shared" si="55"/>
        <v>11.7517199894733</v>
      </c>
      <c r="Q344" s="48">
        <v>12.591103268945</v>
      </c>
      <c r="R344" s="37">
        <f t="shared" si="52"/>
        <v>5.93318164933135</v>
      </c>
      <c r="S344" s="37">
        <v>0.328149214207587</v>
      </c>
      <c r="T344" s="49">
        <f t="shared" si="56"/>
        <v>8.72729489211264</v>
      </c>
      <c r="U344" s="37">
        <f t="shared" si="57"/>
        <v>5.3619985141159</v>
      </c>
      <c r="V344" s="50">
        <f t="shared" si="58"/>
        <v>105.442190566448</v>
      </c>
      <c r="W344" s="50">
        <f>(Q344-$Q$8)/($Q$3-$Q$8)*100</f>
        <v>103.85446103018</v>
      </c>
      <c r="X344" s="50">
        <f>(R344-$R$8)/($R$3-$R$8)*100</f>
        <v>141.843111893007</v>
      </c>
      <c r="Y344" s="50">
        <f t="shared" si="59"/>
        <v>5.60219234361343</v>
      </c>
      <c r="Z344" s="50">
        <f t="shared" si="60"/>
        <v>63.2699483210248</v>
      </c>
      <c r="AA344" s="50">
        <f>(U344-$U$8)/($U$3-$U$8)*100</f>
        <v>119.475837037435</v>
      </c>
      <c r="AB344" s="50">
        <f t="shared" si="61"/>
        <v>83.3214978322596</v>
      </c>
    </row>
    <row r="345" s="25" customFormat="1" spans="1:28">
      <c r="A345" s="28" t="s">
        <v>188</v>
      </c>
      <c r="B345" s="29">
        <v>2019</v>
      </c>
      <c r="C345" s="31">
        <v>177930</v>
      </c>
      <c r="D345" s="31">
        <v>3343976</v>
      </c>
      <c r="E345" s="31">
        <v>104637</v>
      </c>
      <c r="F345" s="31">
        <v>1364564</v>
      </c>
      <c r="G345" s="31">
        <f t="shared" si="53"/>
        <v>282567</v>
      </c>
      <c r="H345" s="31">
        <f t="shared" si="54"/>
        <v>4708540</v>
      </c>
      <c r="I345" s="36">
        <v>3973</v>
      </c>
      <c r="J345" s="37">
        <v>5.08963000251699</v>
      </c>
      <c r="K345" s="58"/>
      <c r="L345" s="36"/>
      <c r="M345" s="36">
        <v>28236.1</v>
      </c>
      <c r="N345" s="36">
        <v>123707</v>
      </c>
      <c r="O345" s="48">
        <v>7.3845</v>
      </c>
      <c r="P345" s="40">
        <f t="shared" si="55"/>
        <v>16.6634461915227</v>
      </c>
      <c r="Q345" s="48">
        <v>6.62522023659703</v>
      </c>
      <c r="R345" s="37">
        <f t="shared" si="52"/>
        <v>5.08963000251699</v>
      </c>
      <c r="S345" s="37">
        <v>0.412203618339751</v>
      </c>
      <c r="T345" s="49">
        <f t="shared" si="56"/>
        <v>2.28249816097715</v>
      </c>
      <c r="U345" s="37">
        <f t="shared" si="57"/>
        <v>1.85867102944878</v>
      </c>
      <c r="V345" s="50">
        <f t="shared" si="58"/>
        <v>55.5666973902535</v>
      </c>
      <c r="W345" s="50">
        <f>(Q345-$Q$8)/($Q$3-$Q$8)*100</f>
        <v>44.1563176100418</v>
      </c>
      <c r="X345" s="50">
        <f>(R345-$R$8)/($R$3-$R$8)*100</f>
        <v>108.810008539823</v>
      </c>
      <c r="Y345" s="50">
        <f t="shared" si="59"/>
        <v>8.58639677554176</v>
      </c>
      <c r="Z345" s="50">
        <f t="shared" si="60"/>
        <v>16.5093062127474</v>
      </c>
      <c r="AA345" s="50">
        <f>(U345-$U$8)/($U$3-$U$8)*100</f>
        <v>-17.7128926842027</v>
      </c>
      <c r="AB345" s="50">
        <f t="shared" si="61"/>
        <v>29.4232705815517</v>
      </c>
    </row>
    <row r="346" s="25" customFormat="1" spans="1:28">
      <c r="A346" s="28" t="s">
        <v>203</v>
      </c>
      <c r="B346" s="29">
        <v>2019</v>
      </c>
      <c r="C346" s="31">
        <v>148408</v>
      </c>
      <c r="D346" s="31">
        <v>1941406</v>
      </c>
      <c r="E346" s="31">
        <v>81037</v>
      </c>
      <c r="F346" s="31">
        <v>881781</v>
      </c>
      <c r="G346" s="31">
        <f t="shared" si="53"/>
        <v>229445</v>
      </c>
      <c r="H346" s="31">
        <f t="shared" si="54"/>
        <v>2823187</v>
      </c>
      <c r="I346" s="36">
        <v>2647.43</v>
      </c>
      <c r="J346" s="37">
        <v>6.84331597058279</v>
      </c>
      <c r="K346" s="58"/>
      <c r="L346" s="36"/>
      <c r="M346" s="36">
        <v>12449.95</v>
      </c>
      <c r="N346" s="36">
        <v>384073</v>
      </c>
      <c r="O346" s="48">
        <v>2.773</v>
      </c>
      <c r="P346" s="40">
        <f t="shared" si="55"/>
        <v>12.3044171805879</v>
      </c>
      <c r="Q346" s="48">
        <v>6.75534386178294</v>
      </c>
      <c r="R346" s="37">
        <f t="shared" si="52"/>
        <v>6.84331597058279</v>
      </c>
      <c r="S346" s="37">
        <v>0.340662530052952</v>
      </c>
      <c r="T346" s="49">
        <f t="shared" si="56"/>
        <v>0.324155824543772</v>
      </c>
      <c r="U346" s="37">
        <f t="shared" si="57"/>
        <v>1.0474309046887</v>
      </c>
      <c r="V346" s="50">
        <f t="shared" si="58"/>
        <v>99.8298978917389</v>
      </c>
      <c r="W346" s="50">
        <f>(Q346-$Q$8)/($Q$3-$Q$8)*100</f>
        <v>45.4584113313865</v>
      </c>
      <c r="X346" s="50">
        <f>(R346-$R$8)/($R$3-$R$8)*100</f>
        <v>177.483562851423</v>
      </c>
      <c r="Y346" s="50">
        <f t="shared" si="59"/>
        <v>6.04645571076715</v>
      </c>
      <c r="Z346" s="50">
        <f t="shared" si="60"/>
        <v>2.30042594239717</v>
      </c>
      <c r="AA346" s="50">
        <f>(U346-$U$8)/($U$3-$U$8)*100</f>
        <v>-49.4806913562224</v>
      </c>
      <c r="AB346" s="50">
        <f t="shared" si="61"/>
        <v>33.716595104512</v>
      </c>
    </row>
    <row r="347" s="25" customFormat="1" spans="1:28">
      <c r="A347" s="51" t="s">
        <v>194</v>
      </c>
      <c r="B347" s="52">
        <v>2019</v>
      </c>
      <c r="C347" s="31">
        <v>553241</v>
      </c>
      <c r="D347" s="31">
        <v>10334303</v>
      </c>
      <c r="E347" s="31">
        <v>291619</v>
      </c>
      <c r="F347" s="31">
        <v>3890283</v>
      </c>
      <c r="G347" s="31">
        <f t="shared" si="53"/>
        <v>844860</v>
      </c>
      <c r="H347" s="31">
        <f t="shared" si="54"/>
        <v>14224586</v>
      </c>
      <c r="I347" s="36">
        <v>11521</v>
      </c>
      <c r="J347" s="37">
        <v>4.7321933859908</v>
      </c>
      <c r="K347" s="58"/>
      <c r="L347" s="36"/>
      <c r="M347" s="36">
        <v>84370.94</v>
      </c>
      <c r="N347" s="36">
        <v>179839</v>
      </c>
      <c r="O347" s="48">
        <v>24.5304</v>
      </c>
      <c r="P347" s="40">
        <f t="shared" si="55"/>
        <v>16.8366190848188</v>
      </c>
      <c r="Q347" s="48">
        <v>6.87955906605329</v>
      </c>
      <c r="R347" s="37">
        <f t="shared" si="52"/>
        <v>4.7321933859908</v>
      </c>
      <c r="S347" s="37">
        <v>0.634931762116883</v>
      </c>
      <c r="T347" s="49">
        <f t="shared" si="56"/>
        <v>4.69147070435223</v>
      </c>
      <c r="U347" s="37">
        <f t="shared" si="57"/>
        <v>2.12919017446402</v>
      </c>
      <c r="V347" s="50">
        <f t="shared" si="58"/>
        <v>53.808235476337</v>
      </c>
      <c r="W347" s="50">
        <f>(Q347-$Q$8)/($Q$3-$Q$8)*100</f>
        <v>46.7013819091342</v>
      </c>
      <c r="X347" s="50">
        <f>(R347-$R$8)/($R$3-$R$8)*100</f>
        <v>94.8129512872991</v>
      </c>
      <c r="Y347" s="50">
        <f t="shared" si="59"/>
        <v>16.4939695034359</v>
      </c>
      <c r="Z347" s="50">
        <f t="shared" si="60"/>
        <v>33.9877632764479</v>
      </c>
      <c r="AA347" s="50">
        <f>(U347-$U$8)/($U$3-$U$8)*100</f>
        <v>-7.11948455080604</v>
      </c>
      <c r="AB347" s="50">
        <f t="shared" si="61"/>
        <v>36.1602394623794</v>
      </c>
    </row>
    <row r="348" s="25" customFormat="1" spans="1:28">
      <c r="A348" s="28" t="s">
        <v>195</v>
      </c>
      <c r="B348" s="29">
        <v>2019</v>
      </c>
      <c r="C348" s="31">
        <v>267128</v>
      </c>
      <c r="D348" s="31">
        <v>4950349</v>
      </c>
      <c r="E348" s="31">
        <v>142404</v>
      </c>
      <c r="F348" s="31">
        <v>2204864</v>
      </c>
      <c r="G348" s="31">
        <f t="shared" si="53"/>
        <v>409532</v>
      </c>
      <c r="H348" s="31">
        <f t="shared" si="54"/>
        <v>7155213</v>
      </c>
      <c r="I348" s="36">
        <v>4960</v>
      </c>
      <c r="J348" s="37">
        <v>5.591875</v>
      </c>
      <c r="K348" s="58"/>
      <c r="L348" s="36"/>
      <c r="M348" s="36">
        <v>26725.58</v>
      </c>
      <c r="N348" s="36">
        <v>239096</v>
      </c>
      <c r="O348" s="48">
        <v>8.0272</v>
      </c>
      <c r="P348" s="40">
        <f t="shared" si="55"/>
        <v>17.4716823105398</v>
      </c>
      <c r="Q348" s="48">
        <v>6.88348790322581</v>
      </c>
      <c r="R348" s="37">
        <f t="shared" si="52"/>
        <v>5.591875</v>
      </c>
      <c r="S348" s="37">
        <v>2.95689680630228</v>
      </c>
      <c r="T348" s="49">
        <f t="shared" si="56"/>
        <v>1.11777612339813</v>
      </c>
      <c r="U348" s="37">
        <f t="shared" si="57"/>
        <v>1.61838709677419</v>
      </c>
      <c r="V348" s="50">
        <f t="shared" si="58"/>
        <v>47.3595674769509</v>
      </c>
      <c r="W348" s="50">
        <f>(Q348-$Q$8)/($Q$3-$Q$8)*100</f>
        <v>46.7406961705315</v>
      </c>
      <c r="X348" s="50">
        <f>(R348-$R$8)/($R$3-$R$8)*100</f>
        <v>128.477696906185</v>
      </c>
      <c r="Y348" s="50">
        <f t="shared" si="59"/>
        <v>98.9312724286406</v>
      </c>
      <c r="Z348" s="50">
        <f t="shared" si="60"/>
        <v>8.05858966931654</v>
      </c>
      <c r="AA348" s="50">
        <f>(U348-$U$8)/($U$3-$U$8)*100</f>
        <v>-27.1223034916191</v>
      </c>
      <c r="AB348" s="50">
        <f t="shared" si="61"/>
        <v>40.151731479089</v>
      </c>
    </row>
    <row r="349" s="25" customFormat="1" spans="1:28">
      <c r="A349" s="28" t="s">
        <v>199</v>
      </c>
      <c r="B349" s="29">
        <v>2019</v>
      </c>
      <c r="C349" s="31">
        <v>212485</v>
      </c>
      <c r="D349" s="31">
        <v>3882991</v>
      </c>
      <c r="E349" s="31">
        <v>128224</v>
      </c>
      <c r="F349" s="31">
        <v>1792803</v>
      </c>
      <c r="G349" s="31">
        <f t="shared" si="53"/>
        <v>340709</v>
      </c>
      <c r="H349" s="31">
        <f t="shared" si="54"/>
        <v>5675794</v>
      </c>
      <c r="I349" s="36">
        <v>3622.95</v>
      </c>
      <c r="J349" s="37">
        <v>7.31409486744228</v>
      </c>
      <c r="K349" s="58"/>
      <c r="L349" s="36"/>
      <c r="M349" s="36">
        <v>11785.9</v>
      </c>
      <c r="N349" s="36">
        <v>72087</v>
      </c>
      <c r="O349" s="48">
        <v>8.6529</v>
      </c>
      <c r="P349" s="40">
        <f t="shared" si="55"/>
        <v>16.6587733226889</v>
      </c>
      <c r="Q349" s="48">
        <v>7.38635642225259</v>
      </c>
      <c r="R349" s="37">
        <f t="shared" si="52"/>
        <v>7.31409486744228</v>
      </c>
      <c r="S349" s="37">
        <v>0.50955881006865</v>
      </c>
      <c r="T349" s="49">
        <f t="shared" si="56"/>
        <v>1.63495498494874</v>
      </c>
      <c r="U349" s="37">
        <f t="shared" si="57"/>
        <v>2.38835755392705</v>
      </c>
      <c r="V349" s="50">
        <f t="shared" si="58"/>
        <v>55.6141474369477</v>
      </c>
      <c r="W349" s="50">
        <f>(Q349-$Q$8)/($Q$3-$Q$8)*100</f>
        <v>51.7726950896451</v>
      </c>
      <c r="X349" s="50">
        <f>(R349-$R$8)/($R$3-$R$8)*100</f>
        <v>195.919052859873</v>
      </c>
      <c r="Y349" s="50">
        <f t="shared" si="59"/>
        <v>12.0428223802228</v>
      </c>
      <c r="Z349" s="50">
        <f t="shared" si="60"/>
        <v>11.811014557149</v>
      </c>
      <c r="AA349" s="50">
        <f>(U349-$U$8)/($U$3-$U$8)*100</f>
        <v>3.02939354564076</v>
      </c>
      <c r="AB349" s="50">
        <f t="shared" si="61"/>
        <v>41.5040684210004</v>
      </c>
    </row>
    <row r="350" s="25" customFormat="1" spans="1:28">
      <c r="A350" s="28" t="s">
        <v>196</v>
      </c>
      <c r="B350" s="29">
        <v>2019</v>
      </c>
      <c r="C350" s="31">
        <v>52466</v>
      </c>
      <c r="D350" s="31">
        <v>853075</v>
      </c>
      <c r="E350" s="31">
        <v>26987</v>
      </c>
      <c r="F350" s="31">
        <v>369015</v>
      </c>
      <c r="G350" s="31">
        <f t="shared" si="53"/>
        <v>79453</v>
      </c>
      <c r="H350" s="31">
        <f t="shared" si="54"/>
        <v>1222090</v>
      </c>
      <c r="I350" s="36">
        <v>944.72</v>
      </c>
      <c r="J350" s="37">
        <v>5.2675925141841</v>
      </c>
      <c r="K350" s="31"/>
      <c r="L350" s="36"/>
      <c r="M350" s="36">
        <v>6344.05</v>
      </c>
      <c r="N350" s="36">
        <v>7611</v>
      </c>
      <c r="O350" s="48">
        <v>0.6168</v>
      </c>
      <c r="P350" s="40">
        <f t="shared" si="55"/>
        <v>15.3812946018401</v>
      </c>
      <c r="Q350" s="48">
        <v>7.16635616902363</v>
      </c>
      <c r="R350" s="37">
        <f t="shared" si="52"/>
        <v>5.2675925141841</v>
      </c>
      <c r="S350" s="37">
        <v>0.63</v>
      </c>
      <c r="T350" s="49">
        <f t="shared" si="56"/>
        <v>8.335369859414</v>
      </c>
      <c r="U350" s="37">
        <f t="shared" si="57"/>
        <v>0.652891862139046</v>
      </c>
      <c r="V350" s="50">
        <f t="shared" si="58"/>
        <v>68.586141111563</v>
      </c>
      <c r="W350" s="50">
        <f>(Q350-$Q$8)/($Q$3-$Q$8)*100</f>
        <v>49.571242832114</v>
      </c>
      <c r="X350" s="50">
        <f>(R350-$R$8)/($R$3-$R$8)*100</f>
        <v>115.778940511081</v>
      </c>
      <c r="Y350" s="50">
        <f t="shared" si="59"/>
        <v>16.3188759254328</v>
      </c>
      <c r="Z350" s="50">
        <f t="shared" si="60"/>
        <v>60.4263107399111</v>
      </c>
      <c r="AA350" s="50">
        <f>(U350-$U$8)/($U$3-$U$8)*100</f>
        <v>-64.9306629360619</v>
      </c>
      <c r="AB350" s="50">
        <f t="shared" si="61"/>
        <v>40.1376268130386</v>
      </c>
    </row>
    <row r="351" s="25" customFormat="1" spans="1:28">
      <c r="A351" s="28" t="s">
        <v>178</v>
      </c>
      <c r="B351" s="29">
        <v>2019</v>
      </c>
      <c r="C351" s="31">
        <v>395305</v>
      </c>
      <c r="D351" s="31">
        <v>6791054</v>
      </c>
      <c r="E351" s="31">
        <v>210644</v>
      </c>
      <c r="F351" s="31">
        <v>2973099</v>
      </c>
      <c r="G351" s="31">
        <f t="shared" si="53"/>
        <v>605949</v>
      </c>
      <c r="H351" s="31">
        <f t="shared" si="54"/>
        <v>9764153</v>
      </c>
      <c r="I351" s="36">
        <v>7591.97</v>
      </c>
      <c r="J351" s="37">
        <v>5.66491964536214</v>
      </c>
      <c r="K351" s="31"/>
      <c r="L351" s="36"/>
      <c r="M351" s="36">
        <v>38545.84</v>
      </c>
      <c r="N351" s="36">
        <v>190379</v>
      </c>
      <c r="O351" s="48">
        <v>20.5348</v>
      </c>
      <c r="P351" s="40">
        <f t="shared" si="55"/>
        <v>16.113819809918</v>
      </c>
      <c r="Q351" s="48">
        <v>6.45500443231467</v>
      </c>
      <c r="R351" s="37">
        <f t="shared" si="52"/>
        <v>5.66491964536214</v>
      </c>
      <c r="S351" s="37">
        <v>0.4</v>
      </c>
      <c r="T351" s="49">
        <f t="shared" si="56"/>
        <v>2.02468969791836</v>
      </c>
      <c r="U351" s="37">
        <f t="shared" si="57"/>
        <v>2.70480520866126</v>
      </c>
      <c r="V351" s="50">
        <f t="shared" si="58"/>
        <v>61.1478079240095</v>
      </c>
      <c r="W351" s="50">
        <f>(Q351-$Q$8)/($Q$3-$Q$8)*100</f>
        <v>42.4530379042003</v>
      </c>
      <c r="X351" s="50">
        <f>(R351-$R$8)/($R$3-$R$8)*100</f>
        <v>131.338092388496</v>
      </c>
      <c r="Y351" s="50">
        <f t="shared" si="59"/>
        <v>8.1531286760168</v>
      </c>
      <c r="Z351" s="50">
        <f t="shared" si="60"/>
        <v>14.6387601309235</v>
      </c>
      <c r="AA351" s="50">
        <f>(U351-$U$8)/($U$3-$U$8)*100</f>
        <v>15.4213414769665</v>
      </c>
      <c r="AB351" s="50">
        <f t="shared" si="61"/>
        <v>36.6017346753056</v>
      </c>
    </row>
    <row r="352" s="25" customFormat="1" spans="1:28">
      <c r="A352" s="51" t="s">
        <v>191</v>
      </c>
      <c r="B352" s="52">
        <v>2019</v>
      </c>
      <c r="C352" s="31">
        <v>565248</v>
      </c>
      <c r="D352" s="31">
        <v>10124818</v>
      </c>
      <c r="E352" s="31">
        <v>327211</v>
      </c>
      <c r="F352" s="31">
        <v>4684765</v>
      </c>
      <c r="G352" s="31">
        <f t="shared" si="53"/>
        <v>892459</v>
      </c>
      <c r="H352" s="31">
        <f t="shared" si="54"/>
        <v>14809583</v>
      </c>
      <c r="I352" s="36">
        <v>9639.75</v>
      </c>
      <c r="J352" s="37">
        <v>6.64070126299956</v>
      </c>
      <c r="K352" s="31"/>
      <c r="L352" s="36"/>
      <c r="M352" s="36">
        <v>39506.31</v>
      </c>
      <c r="N352" s="36">
        <v>164132</v>
      </c>
      <c r="O352" s="48">
        <v>24.9603</v>
      </c>
      <c r="P352" s="40">
        <f t="shared" si="55"/>
        <v>16.594132615616</v>
      </c>
      <c r="Q352" s="48">
        <v>6.78326720091289</v>
      </c>
      <c r="R352" s="37">
        <f t="shared" si="52"/>
        <v>6.64070126299956</v>
      </c>
      <c r="S352" s="37">
        <v>0.35</v>
      </c>
      <c r="T352" s="49">
        <f t="shared" si="56"/>
        <v>2.40698401286769</v>
      </c>
      <c r="U352" s="37">
        <f t="shared" si="57"/>
        <v>2.58930988874193</v>
      </c>
      <c r="V352" s="50">
        <f t="shared" si="58"/>
        <v>56.2705331986732</v>
      </c>
      <c r="W352" s="50">
        <f>(Q352-$Q$8)/($Q$3-$Q$8)*100</f>
        <v>45.7378287277904</v>
      </c>
      <c r="X352" s="50">
        <f>(R352-$R$8)/($R$3-$R$8)*100</f>
        <v>169.549261968072</v>
      </c>
      <c r="Y352" s="50">
        <f t="shared" si="59"/>
        <v>6.37796623049157</v>
      </c>
      <c r="Z352" s="50">
        <f t="shared" si="60"/>
        <v>17.4125214126428</v>
      </c>
      <c r="AA352" s="50">
        <f>(U352-$U$8)/($U$3-$U$8)*100</f>
        <v>10.8985966585407</v>
      </c>
      <c r="AB352" s="50">
        <f t="shared" si="61"/>
        <v>40.0714213429244</v>
      </c>
    </row>
    <row r="353" s="25" customFormat="1" spans="1:28">
      <c r="A353" s="28" t="s">
        <v>183</v>
      </c>
      <c r="B353" s="29">
        <v>2019</v>
      </c>
      <c r="C353" s="31">
        <v>107089</v>
      </c>
      <c r="D353" s="31">
        <v>1278727</v>
      </c>
      <c r="E353" s="31">
        <v>88058</v>
      </c>
      <c r="F353" s="31">
        <v>913966</v>
      </c>
      <c r="G353" s="31">
        <f t="shared" si="53"/>
        <v>195147</v>
      </c>
      <c r="H353" s="31">
        <f t="shared" si="54"/>
        <v>2192693</v>
      </c>
      <c r="I353" s="36">
        <v>3751.3</v>
      </c>
      <c r="J353" s="37">
        <v>6.99957348119319</v>
      </c>
      <c r="K353" s="31"/>
      <c r="L353" s="36"/>
      <c r="M353" s="36">
        <v>21159.86</v>
      </c>
      <c r="N353" s="36">
        <v>391381</v>
      </c>
      <c r="O353" s="48">
        <v>16.5587</v>
      </c>
      <c r="P353" s="40">
        <f t="shared" si="55"/>
        <v>11.2361091894828</v>
      </c>
      <c r="Q353" s="48">
        <v>6.3355370138352</v>
      </c>
      <c r="R353" s="37">
        <f t="shared" si="52"/>
        <v>6.99957348119319</v>
      </c>
      <c r="S353" s="37">
        <v>0.62</v>
      </c>
      <c r="T353" s="49">
        <f t="shared" si="56"/>
        <v>0.540646071219604</v>
      </c>
      <c r="U353" s="37">
        <f t="shared" si="57"/>
        <v>4.41412310399062</v>
      </c>
      <c r="V353" s="50">
        <f t="shared" si="58"/>
        <v>110.677894243451</v>
      </c>
      <c r="W353" s="50">
        <f>(Q353-$Q$8)/($Q$3-$Q$8)*100</f>
        <v>41.2575764706204</v>
      </c>
      <c r="X353" s="50">
        <f>(R353-$R$8)/($R$3-$R$8)*100</f>
        <v>183.602536736659</v>
      </c>
      <c r="Y353" s="50">
        <f t="shared" si="59"/>
        <v>15.9638434363278</v>
      </c>
      <c r="Z353" s="50">
        <f t="shared" si="60"/>
        <v>3.87118501627687</v>
      </c>
      <c r="AA353" s="50">
        <f>(U353-$U$8)/($U$3-$U$8)*100</f>
        <v>82.357462001531</v>
      </c>
      <c r="AB353" s="50">
        <f t="shared" si="61"/>
        <v>57.0601256013384</v>
      </c>
    </row>
    <row r="354" s="25" customFormat="1" spans="1:28">
      <c r="A354" s="28" t="s">
        <v>192</v>
      </c>
      <c r="B354" s="29">
        <v>2019</v>
      </c>
      <c r="C354" s="31">
        <v>208322</v>
      </c>
      <c r="D354" s="31">
        <v>3764794</v>
      </c>
      <c r="E354" s="31">
        <v>133135</v>
      </c>
      <c r="F354" s="31">
        <v>1653660</v>
      </c>
      <c r="G354" s="31">
        <f t="shared" si="53"/>
        <v>341457</v>
      </c>
      <c r="H354" s="31">
        <f t="shared" si="54"/>
        <v>5418454</v>
      </c>
      <c r="I354" s="36">
        <v>5927</v>
      </c>
      <c r="J354" s="37">
        <v>6.80445419267758</v>
      </c>
      <c r="K354" s="31"/>
      <c r="L354" s="36"/>
      <c r="M354" s="36">
        <v>40649.62</v>
      </c>
      <c r="N354" s="36">
        <v>151767</v>
      </c>
      <c r="O354" s="48">
        <v>26.6374</v>
      </c>
      <c r="P354" s="40">
        <f t="shared" si="55"/>
        <v>15.8686276749342</v>
      </c>
      <c r="Q354" s="48">
        <v>7.02216973173612</v>
      </c>
      <c r="R354" s="37">
        <f t="shared" si="52"/>
        <v>6.80445419267758</v>
      </c>
      <c r="S354" s="37">
        <v>0.71</v>
      </c>
      <c r="T354" s="49">
        <f t="shared" si="56"/>
        <v>2.67842284554613</v>
      </c>
      <c r="U354" s="37">
        <f t="shared" si="57"/>
        <v>4.49424666779146</v>
      </c>
      <c r="V354" s="50">
        <f t="shared" si="58"/>
        <v>63.637579982179</v>
      </c>
      <c r="W354" s="50">
        <f>(Q354-$Q$8)/($Q$3-$Q$8)*100</f>
        <v>48.128428320707</v>
      </c>
      <c r="X354" s="50">
        <f>(R354-$R$8)/($R$3-$R$8)*100</f>
        <v>175.961753095163</v>
      </c>
      <c r="Y354" s="50">
        <f t="shared" si="59"/>
        <v>19.1591358382732</v>
      </c>
      <c r="Z354" s="50">
        <f t="shared" si="60"/>
        <v>19.3819635283027</v>
      </c>
      <c r="AA354" s="50">
        <f>(U354-$U$8)/($U$3-$U$8)*100</f>
        <v>85.4950647482674</v>
      </c>
      <c r="AB354" s="50">
        <f t="shared" si="61"/>
        <v>55.8737957014211</v>
      </c>
    </row>
    <row r="355" s="25" customFormat="1" spans="1:28">
      <c r="A355" s="28" t="s">
        <v>193</v>
      </c>
      <c r="B355" s="29">
        <v>2019</v>
      </c>
      <c r="C355" s="31">
        <v>287097</v>
      </c>
      <c r="D355" s="31">
        <v>5287730</v>
      </c>
      <c r="E355" s="31">
        <v>181836</v>
      </c>
      <c r="F355" s="31">
        <v>2482512</v>
      </c>
      <c r="G355" s="31">
        <f t="shared" si="53"/>
        <v>468933</v>
      </c>
      <c r="H355" s="31">
        <f t="shared" si="54"/>
        <v>7770242</v>
      </c>
      <c r="I355" s="36">
        <v>6918.38</v>
      </c>
      <c r="J355" s="37">
        <v>7.31862083320084</v>
      </c>
      <c r="K355" s="31"/>
      <c r="L355" s="36"/>
      <c r="M355" s="36">
        <v>29473.8</v>
      </c>
      <c r="N355" s="36">
        <v>196371</v>
      </c>
      <c r="O355" s="48">
        <v>20.8928</v>
      </c>
      <c r="P355" s="40">
        <f t="shared" si="55"/>
        <v>16.5700473201929</v>
      </c>
      <c r="Q355" s="48">
        <v>7.25967639823196</v>
      </c>
      <c r="R355" s="37">
        <f t="shared" si="52"/>
        <v>7.31862083320084</v>
      </c>
      <c r="S355" s="37">
        <v>0.52</v>
      </c>
      <c r="T355" s="49">
        <f t="shared" si="56"/>
        <v>1.5009242708954</v>
      </c>
      <c r="U355" s="37">
        <f t="shared" si="57"/>
        <v>3.01989772172098</v>
      </c>
      <c r="V355" s="50">
        <f t="shared" si="58"/>
        <v>56.5151042390988</v>
      </c>
      <c r="W355" s="50">
        <f>(Q355-$Q$8)/($Q$3-$Q$8)*100</f>
        <v>50.5050600720887</v>
      </c>
      <c r="X355" s="50">
        <f>(R355-$R$8)/($R$3-$R$8)*100</f>
        <v>196.096287644773</v>
      </c>
      <c r="Y355" s="50">
        <f t="shared" si="59"/>
        <v>12.4135185452773</v>
      </c>
      <c r="Z355" s="50">
        <f t="shared" si="60"/>
        <v>10.8385459886545</v>
      </c>
      <c r="AA355" s="50">
        <f>(U355-$U$8)/($U$3-$U$8)*100</f>
        <v>27.7602226693907</v>
      </c>
      <c r="AB355" s="50">
        <f t="shared" si="61"/>
        <v>44.940278389952</v>
      </c>
    </row>
    <row r="356" s="25" customFormat="1" spans="1:28">
      <c r="A356" s="28" t="s">
        <v>182</v>
      </c>
      <c r="B356" s="29">
        <v>2019</v>
      </c>
      <c r="C356" s="31">
        <v>104977</v>
      </c>
      <c r="D356" s="31">
        <v>1185695</v>
      </c>
      <c r="E356" s="31">
        <v>66275</v>
      </c>
      <c r="F356" s="31">
        <v>654524</v>
      </c>
      <c r="G356" s="31">
        <f t="shared" si="53"/>
        <v>171252</v>
      </c>
      <c r="H356" s="31">
        <f t="shared" si="54"/>
        <v>1840219</v>
      </c>
      <c r="I356" s="36">
        <v>2690.73</v>
      </c>
      <c r="J356" s="37">
        <v>6.33032671431173</v>
      </c>
      <c r="K356" s="31"/>
      <c r="L356" s="36"/>
      <c r="M356" s="36">
        <v>17269.66</v>
      </c>
      <c r="N356" s="36">
        <v>147792</v>
      </c>
      <c r="O356" s="48">
        <v>14.5081</v>
      </c>
      <c r="P356" s="40">
        <f t="shared" si="55"/>
        <v>10.7456788825824</v>
      </c>
      <c r="Q356" s="48">
        <v>7.00594262523553</v>
      </c>
      <c r="R356" s="37">
        <f t="shared" si="52"/>
        <v>6.33032671431173</v>
      </c>
      <c r="S356" s="37">
        <v>0.81</v>
      </c>
      <c r="T356" s="49">
        <f t="shared" si="56"/>
        <v>1.16851115080654</v>
      </c>
      <c r="U356" s="37">
        <f t="shared" si="57"/>
        <v>5.39188250028803</v>
      </c>
      <c r="V356" s="50">
        <f t="shared" si="58"/>
        <v>115.657905835914</v>
      </c>
      <c r="W356" s="50">
        <f>(Q356-$Q$8)/($Q$3-$Q$8)*100</f>
        <v>47.9660503247065</v>
      </c>
      <c r="X356" s="50">
        <f>(R356-$R$8)/($R$3-$R$8)*100</f>
        <v>157.395134139952</v>
      </c>
      <c r="Y356" s="50">
        <f t="shared" si="59"/>
        <v>22.7094607293237</v>
      </c>
      <c r="Z356" s="50">
        <f t="shared" si="60"/>
        <v>8.42670096249927</v>
      </c>
      <c r="AA356" s="50">
        <f>(U356-$U$8)/($U$3-$U$8)*100</f>
        <v>120.646080504515</v>
      </c>
      <c r="AB356" s="50">
        <f t="shared" si="61"/>
        <v>64.3144483119137</v>
      </c>
    </row>
    <row r="357" s="25" customFormat="1" spans="1:28">
      <c r="A357" s="51" t="s">
        <v>185</v>
      </c>
      <c r="B357" s="52">
        <v>2019</v>
      </c>
      <c r="C357" s="31">
        <v>332052</v>
      </c>
      <c r="D357" s="31">
        <v>5726376</v>
      </c>
      <c r="E357" s="31">
        <v>200995</v>
      </c>
      <c r="F357" s="31">
        <v>2424561</v>
      </c>
      <c r="G357" s="31">
        <f t="shared" si="53"/>
        <v>533047</v>
      </c>
      <c r="H357" s="31">
        <f t="shared" si="54"/>
        <v>8150937</v>
      </c>
      <c r="I357" s="36">
        <v>8070</v>
      </c>
      <c r="J357" s="37">
        <v>6.39423791821561</v>
      </c>
      <c r="K357" s="31"/>
      <c r="L357" s="36"/>
      <c r="M357" s="36">
        <v>87686.58</v>
      </c>
      <c r="N357" s="36">
        <v>105875</v>
      </c>
      <c r="O357" s="48">
        <v>44.2316</v>
      </c>
      <c r="P357" s="40">
        <f t="shared" si="55"/>
        <v>15.2912163467762</v>
      </c>
      <c r="Q357" s="48">
        <v>7.84781908302354</v>
      </c>
      <c r="R357" s="37">
        <f t="shared" si="52"/>
        <v>6.39423791821561</v>
      </c>
      <c r="S357" s="37">
        <v>1.23</v>
      </c>
      <c r="T357" s="49">
        <f t="shared" si="56"/>
        <v>8.2820854781582</v>
      </c>
      <c r="U357" s="37">
        <f t="shared" si="57"/>
        <v>5.48099132589839</v>
      </c>
      <c r="V357" s="50">
        <f t="shared" si="58"/>
        <v>69.5008291888196</v>
      </c>
      <c r="W357" s="50">
        <f>(Q357-$Q$8)/($Q$3-$Q$8)*100</f>
        <v>56.3903625759787</v>
      </c>
      <c r="X357" s="50">
        <f>(R357-$R$8)/($R$3-$R$8)*100</f>
        <v>159.897868159802</v>
      </c>
      <c r="Y357" s="50">
        <f t="shared" si="59"/>
        <v>37.6208252717356</v>
      </c>
      <c r="Z357" s="50">
        <f t="shared" si="60"/>
        <v>60.0397024439774</v>
      </c>
      <c r="AA357" s="50">
        <f>(U357-$U$8)/($U$3-$U$8)*100</f>
        <v>124.135542065267</v>
      </c>
      <c r="AB357" s="50">
        <f t="shared" si="61"/>
        <v>77.1488314144435</v>
      </c>
    </row>
    <row r="358" s="25" customFormat="1" spans="1:28">
      <c r="A358" s="28" t="s">
        <v>189</v>
      </c>
      <c r="B358" s="29">
        <v>2019</v>
      </c>
      <c r="C358" s="31">
        <v>238475</v>
      </c>
      <c r="D358" s="31">
        <v>4114416</v>
      </c>
      <c r="E358" s="31">
        <v>136570</v>
      </c>
      <c r="F358" s="31">
        <v>2200671</v>
      </c>
      <c r="G358" s="31">
        <f t="shared" si="53"/>
        <v>375045</v>
      </c>
      <c r="H358" s="31">
        <f t="shared" si="54"/>
        <v>6315087</v>
      </c>
      <c r="I358" s="36">
        <v>4666.1318</v>
      </c>
      <c r="J358" s="37">
        <v>5.72497759278896</v>
      </c>
      <c r="K358" s="31"/>
      <c r="L358" s="36"/>
      <c r="M358" s="36">
        <v>24770.91</v>
      </c>
      <c r="N358" s="36">
        <v>168046</v>
      </c>
      <c r="O358" s="48">
        <v>18.0291</v>
      </c>
      <c r="P358" s="40">
        <f t="shared" si="55"/>
        <v>16.8382114146302</v>
      </c>
      <c r="Q358" s="48">
        <v>5.73987215706166</v>
      </c>
      <c r="R358" s="37">
        <f t="shared" si="52"/>
        <v>5.72497759278896</v>
      </c>
      <c r="S358" s="37">
        <v>0.57</v>
      </c>
      <c r="T358" s="49">
        <f t="shared" si="56"/>
        <v>1.47405531818669</v>
      </c>
      <c r="U358" s="37">
        <f t="shared" si="57"/>
        <v>3.86382142056082</v>
      </c>
      <c r="V358" s="50">
        <f t="shared" si="58"/>
        <v>53.7920663676818</v>
      </c>
      <c r="W358" s="50">
        <f>(Q358-$Q$8)/($Q$3-$Q$8)*100</f>
        <v>35.2970026784105</v>
      </c>
      <c r="X358" s="50">
        <f>(R358-$R$8)/($R$3-$R$8)*100</f>
        <v>133.689934616559</v>
      </c>
      <c r="Y358" s="50">
        <f t="shared" si="59"/>
        <v>14.1886809908026</v>
      </c>
      <c r="Z358" s="50">
        <f t="shared" si="60"/>
        <v>10.6435965536528</v>
      </c>
      <c r="AA358" s="50">
        <f>(U358-$U$8)/($U$3-$U$8)*100</f>
        <v>60.8078954126723</v>
      </c>
      <c r="AB358" s="50">
        <f t="shared" si="61"/>
        <v>41.1749192451868</v>
      </c>
    </row>
    <row r="359" s="25" customFormat="1" spans="1:28">
      <c r="A359" s="28" t="s">
        <v>181</v>
      </c>
      <c r="B359" s="29">
        <v>2019</v>
      </c>
      <c r="C359" s="31">
        <v>137349</v>
      </c>
      <c r="D359" s="31">
        <v>1950513</v>
      </c>
      <c r="E359" s="31">
        <v>99648</v>
      </c>
      <c r="F359" s="31">
        <v>1014597</v>
      </c>
      <c r="G359" s="31">
        <f t="shared" si="53"/>
        <v>236997</v>
      </c>
      <c r="H359" s="31">
        <f t="shared" si="54"/>
        <v>2965110</v>
      </c>
      <c r="I359" s="36">
        <v>4351.7</v>
      </c>
      <c r="J359" s="37">
        <v>7.21205505894248</v>
      </c>
      <c r="K359" s="31"/>
      <c r="L359" s="36"/>
      <c r="M359" s="36">
        <v>35090.31</v>
      </c>
      <c r="N359" s="36">
        <v>148155</v>
      </c>
      <c r="O359" s="48">
        <v>17.624</v>
      </c>
      <c r="P359" s="40">
        <f t="shared" si="55"/>
        <v>12.5111710274814</v>
      </c>
      <c r="Q359" s="48">
        <v>7.10471769653239</v>
      </c>
      <c r="R359" s="37">
        <f t="shared" si="52"/>
        <v>7.21205505894248</v>
      </c>
      <c r="S359" s="37">
        <v>1.01</v>
      </c>
      <c r="T359" s="49">
        <f t="shared" si="56"/>
        <v>2.36848638250481</v>
      </c>
      <c r="U359" s="37">
        <f t="shared" si="57"/>
        <v>4.04991152882781</v>
      </c>
      <c r="V359" s="50">
        <f t="shared" si="58"/>
        <v>97.7304424954706</v>
      </c>
      <c r="W359" s="50">
        <f>(Q359-$Q$8)/($Q$3-$Q$8)*100</f>
        <v>48.9544519310808</v>
      </c>
      <c r="X359" s="50">
        <f>(R359-$R$8)/($R$3-$R$8)*100</f>
        <v>191.923219821028</v>
      </c>
      <c r="Y359" s="50">
        <f t="shared" si="59"/>
        <v>29.8101105114246</v>
      </c>
      <c r="Z359" s="50">
        <f t="shared" si="60"/>
        <v>17.1331993501302</v>
      </c>
      <c r="AA359" s="50">
        <f>(U359-$U$8)/($U$3-$U$8)*100</f>
        <v>68.0951004138163</v>
      </c>
      <c r="AB359" s="50">
        <f t="shared" si="61"/>
        <v>61.0207975899106</v>
      </c>
    </row>
    <row r="360" s="25" customFormat="1" spans="1:28">
      <c r="A360" s="28" t="s">
        <v>180</v>
      </c>
      <c r="B360" s="29">
        <v>2019</v>
      </c>
      <c r="C360" s="31">
        <v>102876</v>
      </c>
      <c r="D360" s="31">
        <v>1363093</v>
      </c>
      <c r="E360" s="31">
        <v>59558</v>
      </c>
      <c r="F360" s="31">
        <v>663303</v>
      </c>
      <c r="G360" s="31">
        <f t="shared" si="53"/>
        <v>162434</v>
      </c>
      <c r="H360" s="31">
        <f t="shared" si="54"/>
        <v>2026396</v>
      </c>
      <c r="I360" s="36">
        <v>2539.56</v>
      </c>
      <c r="J360" s="37">
        <v>6.34294917229756</v>
      </c>
      <c r="K360" s="31"/>
      <c r="L360" s="36"/>
      <c r="M360" s="36">
        <v>21570.88</v>
      </c>
      <c r="N360" s="36">
        <v>664450</v>
      </c>
      <c r="O360" s="48">
        <v>8.8302</v>
      </c>
      <c r="P360" s="40">
        <f t="shared" si="55"/>
        <v>12.4751960796385</v>
      </c>
      <c r="Q360" s="48">
        <v>7.73370190111673</v>
      </c>
      <c r="R360" s="37">
        <f t="shared" si="52"/>
        <v>6.34294917229756</v>
      </c>
      <c r="S360" s="37">
        <v>0.79</v>
      </c>
      <c r="T360" s="49">
        <f t="shared" si="56"/>
        <v>0.324642636767251</v>
      </c>
      <c r="U360" s="37">
        <f t="shared" si="57"/>
        <v>3.47705901809762</v>
      </c>
      <c r="V360" s="50">
        <f t="shared" si="58"/>
        <v>98.0957454850595</v>
      </c>
      <c r="W360" s="50">
        <f>(Q360-$Q$8)/($Q$3-$Q$8)*100</f>
        <v>55.2484387643257</v>
      </c>
      <c r="X360" s="50">
        <f>(R360-$R$8)/($R$3-$R$8)*100</f>
        <v>157.889423921486</v>
      </c>
      <c r="Y360" s="50">
        <f t="shared" si="59"/>
        <v>21.9993957511136</v>
      </c>
      <c r="Z360" s="50">
        <f t="shared" si="60"/>
        <v>2.30395804016622</v>
      </c>
      <c r="AA360" s="50">
        <f>(U360-$U$8)/($U$3-$U$8)*100</f>
        <v>45.6624535633912</v>
      </c>
      <c r="AB360" s="50">
        <f t="shared" si="61"/>
        <v>49.631034838782</v>
      </c>
    </row>
    <row r="361" s="25" customFormat="1" spans="1:28">
      <c r="A361" s="28" t="s">
        <v>205</v>
      </c>
      <c r="B361" s="29">
        <v>2019</v>
      </c>
      <c r="C361" s="31">
        <v>34279</v>
      </c>
      <c r="D361" s="31">
        <v>584149</v>
      </c>
      <c r="E361" s="31">
        <v>20659</v>
      </c>
      <c r="F361" s="31">
        <v>298799</v>
      </c>
      <c r="G361" s="31">
        <f t="shared" si="53"/>
        <v>54938</v>
      </c>
      <c r="H361" s="31">
        <f t="shared" si="54"/>
        <v>882948</v>
      </c>
      <c r="I361" s="36">
        <v>694.66</v>
      </c>
      <c r="J361" s="37">
        <v>5.8979932628912</v>
      </c>
      <c r="K361" s="31"/>
      <c r="L361" s="36"/>
      <c r="M361" s="36">
        <v>7625.45</v>
      </c>
      <c r="N361" s="36">
        <v>61588</v>
      </c>
      <c r="O361" s="48">
        <v>2.007</v>
      </c>
      <c r="P361" s="40">
        <f t="shared" si="55"/>
        <v>16.0717172084896</v>
      </c>
      <c r="Q361" s="48">
        <v>7.97685198514381</v>
      </c>
      <c r="R361" s="37">
        <f t="shared" si="52"/>
        <v>5.8979932628912</v>
      </c>
      <c r="S361" s="37">
        <v>1.08</v>
      </c>
      <c r="T361" s="49">
        <f t="shared" si="56"/>
        <v>1.23813892316685</v>
      </c>
      <c r="U361" s="37">
        <f t="shared" si="57"/>
        <v>2.88918319753549</v>
      </c>
      <c r="V361" s="50">
        <f t="shared" si="58"/>
        <v>61.5753333852958</v>
      </c>
      <c r="W361" s="50">
        <f>(Q361-$Q$8)/($Q$3-$Q$8)*100</f>
        <v>57.6815418791809</v>
      </c>
      <c r="X361" s="50">
        <f>(R361-$R$8)/($R$3-$R$8)*100</f>
        <v>140.465150495505</v>
      </c>
      <c r="Y361" s="50">
        <f t="shared" si="59"/>
        <v>32.2953379351599</v>
      </c>
      <c r="Z361" s="50">
        <f t="shared" si="60"/>
        <v>8.93188979621498</v>
      </c>
      <c r="AA361" s="50">
        <f>(U361-$U$8)/($U$3-$U$8)*100</f>
        <v>22.6415006522053</v>
      </c>
      <c r="AB361" s="50">
        <f t="shared" si="61"/>
        <v>42.8551390661913</v>
      </c>
    </row>
    <row r="362" s="25" customFormat="1" spans="1:28">
      <c r="A362" s="51" t="s">
        <v>204</v>
      </c>
      <c r="B362" s="52">
        <v>2019</v>
      </c>
      <c r="C362" s="31">
        <v>28318</v>
      </c>
      <c r="D362" s="31">
        <v>498501</v>
      </c>
      <c r="E362" s="31">
        <v>16703</v>
      </c>
      <c r="F362" s="31">
        <v>225270</v>
      </c>
      <c r="G362" s="31">
        <f t="shared" si="53"/>
        <v>45021</v>
      </c>
      <c r="H362" s="31">
        <f t="shared" si="54"/>
        <v>723771</v>
      </c>
      <c r="I362" s="36">
        <v>607.82</v>
      </c>
      <c r="J362" s="37">
        <v>6.81830147083018</v>
      </c>
      <c r="K362" s="31"/>
      <c r="L362" s="36"/>
      <c r="M362" s="36">
        <v>3796.7</v>
      </c>
      <c r="N362" s="36">
        <v>17947</v>
      </c>
      <c r="O362" s="48">
        <v>0.812</v>
      </c>
      <c r="P362" s="40">
        <f t="shared" si="55"/>
        <v>16.0762977277271</v>
      </c>
      <c r="Q362" s="48">
        <v>7.79161593892929</v>
      </c>
      <c r="R362" s="37">
        <f t="shared" si="52"/>
        <v>6.81830147083018</v>
      </c>
      <c r="S362" s="37">
        <v>0.81</v>
      </c>
      <c r="T362" s="49">
        <f t="shared" si="56"/>
        <v>2.11550676993369</v>
      </c>
      <c r="U362" s="37">
        <f t="shared" si="57"/>
        <v>1.33592181895956</v>
      </c>
      <c r="V362" s="50">
        <f t="shared" si="58"/>
        <v>61.5288210907226</v>
      </c>
      <c r="W362" s="50">
        <f>(Q362-$Q$8)/($Q$3-$Q$8)*100</f>
        <v>55.8279607758414</v>
      </c>
      <c r="X362" s="50">
        <f>(R362-$R$8)/($R$3-$R$8)*100</f>
        <v>176.504006283931</v>
      </c>
      <c r="Y362" s="50">
        <f t="shared" si="59"/>
        <v>22.7094607293237</v>
      </c>
      <c r="Z362" s="50">
        <f t="shared" si="60"/>
        <v>15.2976893072798</v>
      </c>
      <c r="AA362" s="50">
        <f>(U362-$U$8)/($U$3-$U$8)*100</f>
        <v>-38.1835168162253</v>
      </c>
      <c r="AB362" s="50">
        <f t="shared" si="61"/>
        <v>37.5221162875264</v>
      </c>
    </row>
    <row r="363" s="25" customFormat="1" spans="1:28">
      <c r="A363" s="28" t="s">
        <v>190</v>
      </c>
      <c r="B363" s="29">
        <v>2019</v>
      </c>
      <c r="C363" s="31">
        <v>442729</v>
      </c>
      <c r="D363" s="31">
        <v>7385622</v>
      </c>
      <c r="E363" s="31">
        <v>292845</v>
      </c>
      <c r="F363" s="31">
        <v>3609195</v>
      </c>
      <c r="G363" s="31">
        <f t="shared" si="53"/>
        <v>735574</v>
      </c>
      <c r="H363" s="31">
        <f t="shared" si="54"/>
        <v>10994817</v>
      </c>
      <c r="I363" s="36">
        <v>10070.21</v>
      </c>
      <c r="J363" s="37">
        <v>6.25331547207059</v>
      </c>
      <c r="K363" s="31"/>
      <c r="L363" s="36"/>
      <c r="M363" s="36">
        <v>97662.68</v>
      </c>
      <c r="N363" s="36">
        <v>158406</v>
      </c>
      <c r="O363" s="48">
        <v>33.9593</v>
      </c>
      <c r="P363" s="40">
        <f t="shared" si="55"/>
        <v>14.9472615943467</v>
      </c>
      <c r="Q363" s="48">
        <v>7.76839807710068</v>
      </c>
      <c r="R363" s="37">
        <f t="shared" si="52"/>
        <v>6.25331547207059</v>
      </c>
      <c r="S363" s="37">
        <v>0.66</v>
      </c>
      <c r="T363" s="49">
        <f t="shared" si="56"/>
        <v>6.16533969672866</v>
      </c>
      <c r="U363" s="37">
        <f t="shared" si="57"/>
        <v>3.3722534088167</v>
      </c>
      <c r="V363" s="50">
        <f t="shared" si="58"/>
        <v>72.9934735671966</v>
      </c>
      <c r="W363" s="50">
        <f>(Q363-$Q$8)/($Q$3-$Q$8)*100</f>
        <v>55.5956291599117</v>
      </c>
      <c r="X363" s="50">
        <f>(R363-$R$8)/($R$3-$R$8)*100</f>
        <v>154.379408506654</v>
      </c>
      <c r="Y363" s="50">
        <f t="shared" si="59"/>
        <v>17.383973392748</v>
      </c>
      <c r="Z363" s="50">
        <f t="shared" si="60"/>
        <v>44.6815156696066</v>
      </c>
      <c r="AA363" s="50">
        <f>(U363-$U$8)/($U$3-$U$8)*100</f>
        <v>41.5583130090523</v>
      </c>
      <c r="AB363" s="50">
        <f t="shared" si="61"/>
        <v>56.9721039208836</v>
      </c>
    </row>
    <row r="364" s="25" customFormat="1" spans="1:28">
      <c r="A364" s="28" t="s">
        <v>179</v>
      </c>
      <c r="B364" s="29">
        <v>2019</v>
      </c>
      <c r="C364" s="31">
        <v>167801</v>
      </c>
      <c r="D364" s="31">
        <v>2293318</v>
      </c>
      <c r="E364" s="31">
        <v>109271</v>
      </c>
      <c r="F364" s="31">
        <v>1141923</v>
      </c>
      <c r="G364" s="31">
        <f t="shared" si="53"/>
        <v>277072</v>
      </c>
      <c r="H364" s="31">
        <f t="shared" si="54"/>
        <v>3435241</v>
      </c>
      <c r="I364" s="36">
        <v>3729</v>
      </c>
      <c r="J364" s="37">
        <v>5.85789755966747</v>
      </c>
      <c r="K364" s="31"/>
      <c r="L364" s="36"/>
      <c r="M364" s="36">
        <v>20736.25</v>
      </c>
      <c r="N364" s="36">
        <v>157023</v>
      </c>
      <c r="O364" s="48">
        <v>6.2889</v>
      </c>
      <c r="P364" s="40">
        <f t="shared" si="55"/>
        <v>12.3983693769129</v>
      </c>
      <c r="Q364" s="48">
        <v>6.91491016358273</v>
      </c>
      <c r="R364" s="37">
        <f t="shared" si="52"/>
        <v>5.85789755966747</v>
      </c>
      <c r="S364" s="37">
        <v>0.54</v>
      </c>
      <c r="T364" s="49">
        <f t="shared" si="56"/>
        <v>1.32058679301758</v>
      </c>
      <c r="U364" s="37">
        <f t="shared" si="57"/>
        <v>1.68648431214803</v>
      </c>
      <c r="V364" s="50">
        <f t="shared" si="58"/>
        <v>98.8758723752642</v>
      </c>
      <c r="W364" s="50">
        <f>(Q364-$Q$8)/($Q$3-$Q$8)*100</f>
        <v>47.0551258358805</v>
      </c>
      <c r="X364" s="50">
        <f>(R364-$R$8)/($R$3-$R$8)*100</f>
        <v>138.895020778362</v>
      </c>
      <c r="Y364" s="50">
        <f t="shared" si="59"/>
        <v>13.1235835234874</v>
      </c>
      <c r="Z364" s="50">
        <f t="shared" si="60"/>
        <v>9.53009568160071</v>
      </c>
      <c r="AA364" s="50">
        <f>(U364-$U$8)/($U$3-$U$8)*100</f>
        <v>-24.4556471440168</v>
      </c>
      <c r="AB364" s="50">
        <f t="shared" si="61"/>
        <v>36.9383709709087</v>
      </c>
    </row>
    <row r="365" s="25" customFormat="1" spans="1:28">
      <c r="A365" s="28" t="s">
        <v>202</v>
      </c>
      <c r="B365" s="29">
        <v>2019</v>
      </c>
      <c r="C365" s="39">
        <v>170709</v>
      </c>
      <c r="D365" s="39">
        <v>2775874</v>
      </c>
      <c r="E365" s="39">
        <v>99923</v>
      </c>
      <c r="F365" s="39">
        <v>1123519</v>
      </c>
      <c r="G365" s="31">
        <f t="shared" si="53"/>
        <v>270632</v>
      </c>
      <c r="H365" s="31">
        <f t="shared" si="54"/>
        <v>3899393</v>
      </c>
      <c r="I365" s="36">
        <v>3876.21</v>
      </c>
      <c r="J365" s="37">
        <v>6.85757479599918</v>
      </c>
      <c r="K365" s="31"/>
      <c r="L365" s="36"/>
      <c r="M365" s="36">
        <v>21038.6</v>
      </c>
      <c r="N365" s="36">
        <v>205517</v>
      </c>
      <c r="O365" s="48">
        <v>10.85</v>
      </c>
      <c r="P365" s="40">
        <f t="shared" si="55"/>
        <v>14.4084698040143</v>
      </c>
      <c r="Q365" s="48">
        <v>9.12850438959705</v>
      </c>
      <c r="R365" s="37">
        <f t="shared" si="52"/>
        <v>6.85757479599918</v>
      </c>
      <c r="S365" s="37">
        <v>0.54</v>
      </c>
      <c r="T365" s="49">
        <f t="shared" si="56"/>
        <v>1.02369147077857</v>
      </c>
      <c r="U365" s="37">
        <f t="shared" si="57"/>
        <v>2.79912595034841</v>
      </c>
      <c r="V365" s="50">
        <f t="shared" si="58"/>
        <v>78.4645656347678</v>
      </c>
      <c r="W365" s="50">
        <f>(Q365-$Q$8)/($Q$3-$Q$8)*100</f>
        <v>69.205654912979</v>
      </c>
      <c r="X365" s="50">
        <f>(R365-$R$8)/($R$3-$R$8)*100</f>
        <v>178.04193204607</v>
      </c>
      <c r="Y365" s="50">
        <f t="shared" si="59"/>
        <v>13.1235835234874</v>
      </c>
      <c r="Z365" s="50">
        <f t="shared" si="60"/>
        <v>7.3759523492331</v>
      </c>
      <c r="AA365" s="50">
        <f>(U365-$U$8)/($U$3-$U$8)*100</f>
        <v>19.114899328779</v>
      </c>
      <c r="AB365" s="50">
        <f t="shared" si="61"/>
        <v>47.0032844193789</v>
      </c>
    </row>
    <row r="366" s="25" customFormat="1" spans="1:28">
      <c r="A366" s="28" t="s">
        <v>184</v>
      </c>
      <c r="B366" s="29">
        <v>2019</v>
      </c>
      <c r="C366" s="39">
        <v>59451</v>
      </c>
      <c r="D366" s="39">
        <v>826347</v>
      </c>
      <c r="E366" s="39">
        <v>43073</v>
      </c>
      <c r="F366" s="39">
        <v>450954</v>
      </c>
      <c r="G366" s="31">
        <f t="shared" si="53"/>
        <v>102524</v>
      </c>
      <c r="H366" s="31">
        <f t="shared" si="54"/>
        <v>1277301</v>
      </c>
      <c r="I366" s="36">
        <v>2428.14</v>
      </c>
      <c r="J366" s="37">
        <v>6.03153030714868</v>
      </c>
      <c r="K366" s="31"/>
      <c r="L366" s="36"/>
      <c r="M366" s="36">
        <v>11459</v>
      </c>
      <c r="N366" s="39">
        <v>6341</v>
      </c>
      <c r="O366" s="48">
        <v>14.3459</v>
      </c>
      <c r="P366" s="40">
        <f t="shared" si="55"/>
        <v>12.4585560454138</v>
      </c>
      <c r="Q366" s="48">
        <v>8.42142545322757</v>
      </c>
      <c r="R366" s="37">
        <f t="shared" si="52"/>
        <v>6.03153030714868</v>
      </c>
      <c r="S366" s="37">
        <v>3.32</v>
      </c>
      <c r="T366" s="49">
        <f t="shared" si="56"/>
        <v>18.0712821321558</v>
      </c>
      <c r="U366" s="37">
        <f t="shared" si="57"/>
        <v>5.90818486578204</v>
      </c>
      <c r="V366" s="50">
        <f t="shared" si="58"/>
        <v>98.2647145764314</v>
      </c>
      <c r="W366" s="50">
        <f>(Q366-$Q$8)/($Q$3-$Q$8)*100</f>
        <v>62.13020614473</v>
      </c>
      <c r="X366" s="50">
        <f>(R366-$R$8)/($R$3-$R$8)*100</f>
        <v>145.694401130122</v>
      </c>
      <c r="Y366" s="50">
        <f t="shared" si="59"/>
        <v>111.82261549469</v>
      </c>
      <c r="Z366" s="50">
        <f t="shared" si="60"/>
        <v>131.065855845169</v>
      </c>
      <c r="AA366" s="50">
        <f>(U366-$U$8)/($U$3-$U$8)*100</f>
        <v>140.864249084073</v>
      </c>
      <c r="AB366" s="50">
        <f t="shared" si="61"/>
        <v>115.851464661552</v>
      </c>
    </row>
    <row r="367" s="25" customFormat="1" spans="1:28">
      <c r="A367" s="51" t="s">
        <v>198</v>
      </c>
      <c r="B367" s="52">
        <v>2019</v>
      </c>
      <c r="C367" s="39">
        <v>337840</v>
      </c>
      <c r="D367" s="39">
        <v>5557731</v>
      </c>
      <c r="E367" s="39">
        <v>211700</v>
      </c>
      <c r="F367" s="39">
        <v>2737192</v>
      </c>
      <c r="G367" s="31">
        <f t="shared" si="53"/>
        <v>549540</v>
      </c>
      <c r="H367" s="31">
        <f t="shared" si="54"/>
        <v>8294923</v>
      </c>
      <c r="I367" s="36">
        <v>8375</v>
      </c>
      <c r="J367" s="37">
        <v>7.54343880597015</v>
      </c>
      <c r="K367" s="31"/>
      <c r="L367" s="36"/>
      <c r="M367" s="36">
        <v>42935.71</v>
      </c>
      <c r="N367" s="36">
        <v>193159</v>
      </c>
      <c r="O367" s="48">
        <v>32.9141</v>
      </c>
      <c r="P367" s="40">
        <f t="shared" si="55"/>
        <v>15.0943025075518</v>
      </c>
      <c r="Q367" s="48">
        <v>7.1929671641791</v>
      </c>
      <c r="R367" s="37">
        <f t="shared" si="52"/>
        <v>7.54343880597015</v>
      </c>
      <c r="S367" s="37">
        <v>0.5</v>
      </c>
      <c r="T367" s="49">
        <f t="shared" si="56"/>
        <v>2.22281695390844</v>
      </c>
      <c r="U367" s="37">
        <f t="shared" si="57"/>
        <v>3.93004179104478</v>
      </c>
      <c r="V367" s="50">
        <f t="shared" si="58"/>
        <v>71.5003654904232</v>
      </c>
      <c r="W367" s="50">
        <f>(Q367-$Q$8)/($Q$3-$Q$8)*100</f>
        <v>49.8375281408822</v>
      </c>
      <c r="X367" s="50">
        <f>(R367-$R$8)/($R$3-$R$8)*100</f>
        <v>204.900058413507</v>
      </c>
      <c r="Y367" s="50">
        <f t="shared" si="59"/>
        <v>11.7034535670672</v>
      </c>
      <c r="Z367" s="50">
        <f t="shared" si="60"/>
        <v>16.0762853308245</v>
      </c>
      <c r="AA367" s="50">
        <f>(U367-$U$8)/($U$3-$U$8)*100</f>
        <v>63.401055357939</v>
      </c>
      <c r="AB367" s="50">
        <f t="shared" si="61"/>
        <v>54.7792518240448</v>
      </c>
    </row>
    <row r="368" s="25" customFormat="1" spans="1:28">
      <c r="A368" s="28" t="s">
        <v>177</v>
      </c>
      <c r="B368" s="29">
        <v>2019</v>
      </c>
      <c r="C368" s="39">
        <v>46497</v>
      </c>
      <c r="D368" s="39">
        <v>702004</v>
      </c>
      <c r="E368" s="39">
        <v>28333</v>
      </c>
      <c r="F368" s="39">
        <v>303432</v>
      </c>
      <c r="G368" s="31">
        <f t="shared" si="53"/>
        <v>74830</v>
      </c>
      <c r="H368" s="31">
        <f t="shared" si="54"/>
        <v>1005436</v>
      </c>
      <c r="I368" s="36">
        <v>1561.83</v>
      </c>
      <c r="J368" s="37">
        <v>4.37064213134592</v>
      </c>
      <c r="K368" s="31"/>
      <c r="L368" s="36"/>
      <c r="M368" s="36">
        <v>16917.75</v>
      </c>
      <c r="N368" s="39">
        <v>11760</v>
      </c>
      <c r="O368" s="48">
        <v>5.9351</v>
      </c>
      <c r="P368" s="40">
        <f t="shared" si="55"/>
        <v>13.4362688761192</v>
      </c>
      <c r="Q368" s="48">
        <v>7.0332878738403</v>
      </c>
      <c r="R368" s="37">
        <f t="shared" si="52"/>
        <v>4.37064213134592</v>
      </c>
      <c r="S368" s="37">
        <v>1.34</v>
      </c>
      <c r="T368" s="49">
        <f t="shared" si="56"/>
        <v>14.3858418367347</v>
      </c>
      <c r="U368" s="37">
        <f t="shared" si="57"/>
        <v>3.80009348008426</v>
      </c>
      <c r="V368" s="50">
        <f t="shared" si="58"/>
        <v>88.3366551508508</v>
      </c>
      <c r="W368" s="50">
        <f>(Q368-$Q$8)/($Q$3-$Q$8)*100</f>
        <v>48.2396830064428</v>
      </c>
      <c r="X368" s="50">
        <f>(R368-$R$8)/($R$3-$R$8)*100</f>
        <v>80.6547666553795</v>
      </c>
      <c r="Y368" s="50">
        <f t="shared" si="59"/>
        <v>41.5261826518911</v>
      </c>
      <c r="Z368" s="50">
        <f t="shared" si="60"/>
        <v>104.325903934343</v>
      </c>
      <c r="AA368" s="50">
        <f>(U368-$U$8)/($U$3-$U$8)*100</f>
        <v>58.3123379062676</v>
      </c>
      <c r="AB368" s="50">
        <f t="shared" si="61"/>
        <v>74.8254766531588</v>
      </c>
    </row>
    <row r="369" s="25" customFormat="1" spans="1:28">
      <c r="A369" s="28" t="s">
        <v>201</v>
      </c>
      <c r="B369" s="29">
        <v>2019</v>
      </c>
      <c r="C369" s="39">
        <v>23164</v>
      </c>
      <c r="D369" s="39">
        <v>340952</v>
      </c>
      <c r="E369" s="39">
        <v>11934</v>
      </c>
      <c r="F369" s="39">
        <v>139808</v>
      </c>
      <c r="G369" s="31">
        <f t="shared" si="53"/>
        <v>35098</v>
      </c>
      <c r="H369" s="31">
        <f t="shared" si="54"/>
        <v>480760</v>
      </c>
      <c r="I369" s="36">
        <v>350.6</v>
      </c>
      <c r="J369" s="37">
        <v>4.86679977181974</v>
      </c>
      <c r="K369" s="31"/>
      <c r="L369" s="36"/>
      <c r="M369" s="36">
        <v>1663.52</v>
      </c>
      <c r="N369" s="36">
        <v>870537</v>
      </c>
      <c r="O369" s="48">
        <v>1.3493</v>
      </c>
      <c r="P369" s="40">
        <f t="shared" si="55"/>
        <v>13.6976465895493</v>
      </c>
      <c r="Q369" s="48">
        <v>5.97347404449515</v>
      </c>
      <c r="R369" s="37">
        <f t="shared" si="52"/>
        <v>4.86679977181974</v>
      </c>
      <c r="S369" s="37">
        <v>0.7</v>
      </c>
      <c r="T369" s="49">
        <f t="shared" si="56"/>
        <v>0.0191091245978057</v>
      </c>
      <c r="U369" s="37">
        <f t="shared" si="57"/>
        <v>3.84854535082715</v>
      </c>
      <c r="V369" s="50">
        <f t="shared" si="58"/>
        <v>85.6825287141714</v>
      </c>
      <c r="W369" s="50">
        <f>(Q369-$Q$8)/($Q$3-$Q$8)*100</f>
        <v>37.6345609080312</v>
      </c>
      <c r="X369" s="50">
        <f>(R369-$R$8)/($R$3-$R$8)*100</f>
        <v>100.084076857236</v>
      </c>
      <c r="Y369" s="50">
        <f t="shared" si="59"/>
        <v>18.8041033491682</v>
      </c>
      <c r="Z369" s="50">
        <f t="shared" si="60"/>
        <v>0.0871397585874224</v>
      </c>
      <c r="AA369" s="50">
        <f>(U369-$U$8)/($U$3-$U$8)*100</f>
        <v>60.2096913877638</v>
      </c>
      <c r="AB369" s="50">
        <f t="shared" si="61"/>
        <v>40.3841822671701</v>
      </c>
    </row>
    <row r="370" s="25" customFormat="1" spans="1:28">
      <c r="A370" s="28" t="s">
        <v>206</v>
      </c>
      <c r="B370" s="29">
        <v>2019</v>
      </c>
      <c r="C370" s="39">
        <v>167448</v>
      </c>
      <c r="D370" s="39">
        <v>2606825</v>
      </c>
      <c r="E370" s="39">
        <v>89187</v>
      </c>
      <c r="F370" s="39">
        <v>977144</v>
      </c>
      <c r="G370" s="31">
        <f t="shared" si="53"/>
        <v>256635</v>
      </c>
      <c r="H370" s="31">
        <f t="shared" si="54"/>
        <v>3583969</v>
      </c>
      <c r="I370" s="36">
        <v>2523.22</v>
      </c>
      <c r="J370" s="37">
        <v>7.38841638858284</v>
      </c>
      <c r="K370" s="31"/>
      <c r="L370" s="36"/>
      <c r="M370" s="36">
        <v>19802.63</v>
      </c>
      <c r="N370" s="36">
        <v>228504</v>
      </c>
      <c r="O370" s="48">
        <v>5.2795</v>
      </c>
      <c r="P370" s="40">
        <f t="shared" si="55"/>
        <v>13.9652385683948</v>
      </c>
      <c r="Q370" s="48">
        <v>7.36891749431282</v>
      </c>
      <c r="R370" s="37">
        <f t="shared" si="52"/>
        <v>7.38841638858284</v>
      </c>
      <c r="S370" s="37">
        <v>0.59</v>
      </c>
      <c r="T370" s="49">
        <f t="shared" si="56"/>
        <v>0.866620715611105</v>
      </c>
      <c r="U370" s="37">
        <f t="shared" si="57"/>
        <v>2.09236610362949</v>
      </c>
      <c r="V370" s="50">
        <f t="shared" si="58"/>
        <v>82.9653003170864</v>
      </c>
      <c r="W370" s="50">
        <f>(Q370-$Q$8)/($Q$3-$Q$8)*100</f>
        <v>51.5981908937705</v>
      </c>
      <c r="X370" s="50">
        <f>(R370-$R$8)/($R$3-$R$8)*100</f>
        <v>198.829450223773</v>
      </c>
      <c r="Y370" s="50">
        <f t="shared" si="59"/>
        <v>14.8987459690127</v>
      </c>
      <c r="Z370" s="50">
        <f t="shared" si="60"/>
        <v>6.23631526299582</v>
      </c>
      <c r="AA370" s="50">
        <f>(U370-$U$8)/($U$3-$U$8)*100</f>
        <v>-8.56149861403005</v>
      </c>
      <c r="AB370" s="50">
        <f t="shared" si="61"/>
        <v>42.8889503861519</v>
      </c>
    </row>
    <row r="371" s="25" customFormat="1" spans="1:28">
      <c r="A371" s="28" t="s">
        <v>200</v>
      </c>
      <c r="B371" s="29">
        <v>2019</v>
      </c>
      <c r="C371" s="36">
        <v>230762</v>
      </c>
      <c r="D371" s="36">
        <v>3851042</v>
      </c>
      <c r="E371" s="36">
        <v>133786</v>
      </c>
      <c r="F371" s="36">
        <v>1845363</v>
      </c>
      <c r="G371" s="31">
        <f t="shared" si="53"/>
        <v>364548</v>
      </c>
      <c r="H371" s="31">
        <f t="shared" si="54"/>
        <v>5696405</v>
      </c>
      <c r="I371" s="36">
        <v>4858</v>
      </c>
      <c r="J371" s="37">
        <v>6.42031700288184</v>
      </c>
      <c r="K371" s="31"/>
      <c r="L371" s="36"/>
      <c r="M371" s="36">
        <v>15050.17</v>
      </c>
      <c r="N371" s="36">
        <v>195107</v>
      </c>
      <c r="O371" s="48">
        <v>8.9321</v>
      </c>
      <c r="P371" s="40">
        <f t="shared" si="55"/>
        <v>15.6259395196243</v>
      </c>
      <c r="Q371" s="48">
        <v>6.99277480444627</v>
      </c>
      <c r="R371" s="37">
        <f t="shared" si="52"/>
        <v>6.42031700288184</v>
      </c>
      <c r="S371" s="37">
        <v>0.48</v>
      </c>
      <c r="T371" s="49">
        <f t="shared" si="56"/>
        <v>0.771380319516983</v>
      </c>
      <c r="U371" s="37">
        <f t="shared" si="57"/>
        <v>1.83863729930012</v>
      </c>
      <c r="V371" s="50">
        <f t="shared" si="58"/>
        <v>66.1019257001978</v>
      </c>
      <c r="W371" s="50">
        <f>(Q371-$Q$8)/($Q$3-$Q$8)*100</f>
        <v>47.8342853454493</v>
      </c>
      <c r="X371" s="50">
        <f>(R371-$R$8)/($R$3-$R$8)*100</f>
        <v>160.919113394032</v>
      </c>
      <c r="Y371" s="50">
        <f t="shared" si="59"/>
        <v>10.9933885888572</v>
      </c>
      <c r="Z371" s="50">
        <f t="shared" si="60"/>
        <v>5.54529237091724</v>
      </c>
      <c r="AA371" s="50">
        <f>(U371-$U$8)/($U$3-$U$8)*100</f>
        <v>-18.4974045526218</v>
      </c>
      <c r="AB371" s="50">
        <f t="shared" si="61"/>
        <v>33.7203283129608</v>
      </c>
    </row>
    <row r="372" s="25" customFormat="1" spans="1:28">
      <c r="A372" s="51" t="s">
        <v>186</v>
      </c>
      <c r="B372" s="52">
        <v>2019</v>
      </c>
      <c r="C372" s="36">
        <v>216107</v>
      </c>
      <c r="D372" s="36">
        <v>3671067</v>
      </c>
      <c r="E372" s="36">
        <v>130566</v>
      </c>
      <c r="F372" s="36">
        <v>1636986</v>
      </c>
      <c r="G372" s="31">
        <f t="shared" si="53"/>
        <v>346673</v>
      </c>
      <c r="H372" s="31">
        <f t="shared" si="54"/>
        <v>5308053</v>
      </c>
      <c r="I372" s="36">
        <v>5850</v>
      </c>
      <c r="J372" s="37">
        <v>5.98617094017094</v>
      </c>
      <c r="K372" s="31"/>
      <c r="L372" s="36"/>
      <c r="M372" s="36">
        <v>48779.64</v>
      </c>
      <c r="N372" s="36">
        <v>105672</v>
      </c>
      <c r="O372" s="48">
        <v>32.044</v>
      </c>
      <c r="P372" s="40">
        <f t="shared" si="55"/>
        <v>15.3114116184416</v>
      </c>
      <c r="Q372" s="48">
        <v>8.89211965811966</v>
      </c>
      <c r="R372" s="37">
        <f t="shared" si="52"/>
        <v>5.98617094017094</v>
      </c>
      <c r="S372" s="37">
        <v>1.61</v>
      </c>
      <c r="T372" s="49">
        <f t="shared" si="56"/>
        <v>4.61613672496025</v>
      </c>
      <c r="U372" s="37">
        <f t="shared" si="57"/>
        <v>5.47760683760684</v>
      </c>
      <c r="V372" s="50">
        <f t="shared" si="58"/>
        <v>69.2957588952598</v>
      </c>
      <c r="W372" s="50">
        <f>(Q372-$Q$8)/($Q$3-$Q$8)*100</f>
        <v>66.8402499049438</v>
      </c>
      <c r="X372" s="50">
        <f>(R372-$R$8)/($R$3-$R$8)*100</f>
        <v>143.918148706137</v>
      </c>
      <c r="Y372" s="50">
        <f t="shared" si="59"/>
        <v>51.1120598577273</v>
      </c>
      <c r="Z372" s="50">
        <f t="shared" si="60"/>
        <v>33.4411726862556</v>
      </c>
      <c r="AA372" s="50">
        <f>(U372-$U$8)/($U$3-$U$8)*100</f>
        <v>124.003007024935</v>
      </c>
      <c r="AB372" s="50">
        <f t="shared" si="61"/>
        <v>71.1118280289203</v>
      </c>
    </row>
    <row r="373" s="25" customFormat="1" spans="1:28">
      <c r="A373" s="28" t="s">
        <v>197</v>
      </c>
      <c r="B373" s="29">
        <v>2019</v>
      </c>
      <c r="C373" s="36">
        <v>128777</v>
      </c>
      <c r="D373" s="36">
        <v>2062948</v>
      </c>
      <c r="E373" s="36">
        <v>81196</v>
      </c>
      <c r="F373" s="36">
        <v>1115764</v>
      </c>
      <c r="G373" s="31">
        <f t="shared" si="53"/>
        <v>209973</v>
      </c>
      <c r="H373" s="31">
        <f t="shared" si="54"/>
        <v>3178712</v>
      </c>
      <c r="I373" s="36">
        <v>3124.32</v>
      </c>
      <c r="J373" s="31">
        <v>7.42</v>
      </c>
      <c r="K373" s="31"/>
      <c r="L373" s="36"/>
      <c r="M373" s="36">
        <v>22160.41</v>
      </c>
      <c r="N373" s="39">
        <v>82402</v>
      </c>
      <c r="O373" s="48">
        <v>10.5181</v>
      </c>
      <c r="P373" s="40">
        <f t="shared" si="55"/>
        <v>15.1386702099794</v>
      </c>
      <c r="Q373" s="48">
        <v>7.19023659548318</v>
      </c>
      <c r="R373" s="37">
        <f t="shared" si="52"/>
        <v>7.42</v>
      </c>
      <c r="S373" s="37">
        <v>0.61</v>
      </c>
      <c r="T373" s="49">
        <f t="shared" si="56"/>
        <v>2.68930487124099</v>
      </c>
      <c r="U373" s="37">
        <f t="shared" si="57"/>
        <v>3.36652455574333</v>
      </c>
      <c r="V373" s="50">
        <f t="shared" si="58"/>
        <v>71.0498393518228</v>
      </c>
      <c r="W373" s="50">
        <f>(Q373-$Q$8)/($Q$3-$Q$8)*100</f>
        <v>49.8102044604239</v>
      </c>
      <c r="X373" s="50">
        <f>(R373-$R$8)/($R$3-$R$8)*100</f>
        <v>200.066250251548</v>
      </c>
      <c r="Y373" s="50">
        <f t="shared" si="59"/>
        <v>15.6088109472227</v>
      </c>
      <c r="Z373" s="50">
        <f t="shared" si="60"/>
        <v>19.4609187739308</v>
      </c>
      <c r="AA373" s="50">
        <f>(U373-$U$8)/($U$3-$U$8)*100</f>
        <v>41.3339736975443</v>
      </c>
      <c r="AB373" s="50">
        <f t="shared" si="61"/>
        <v>52.5153249258861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0"/>
  <sheetViews>
    <sheetView tabSelected="1" topLeftCell="A61" workbookViewId="0">
      <selection activeCell="L4" sqref="L4"/>
    </sheetView>
  </sheetViews>
  <sheetFormatPr defaultColWidth="9" defaultRowHeight="14.4"/>
  <cols>
    <col min="1" max="1" width="18.962962962963" style="2" customWidth="1"/>
    <col min="2" max="13" width="8.63888888888889" style="2" customWidth="1"/>
    <col min="14" max="14" width="15.6388888888889" style="2" customWidth="1"/>
    <col min="15" max="25" width="8.63888888888889" style="2" customWidth="1"/>
    <col min="26" max="43" width="9" style="3"/>
    <col min="44" max="44" width="10.3333333333333" style="3" customWidth="1"/>
    <col min="45" max="54" width="9" style="3"/>
    <col min="55" max="58" width="14.1111111111111" style="3" customWidth="1"/>
    <col min="59" max="16373" width="9" style="3"/>
    <col min="16374" max="16384" width="9" style="5"/>
  </cols>
  <sheetData>
    <row r="1" s="1" customFormat="1" ht="28.8" spans="1:16384">
      <c r="A1" s="6" t="s">
        <v>250</v>
      </c>
      <c r="B1" s="1">
        <v>2008</v>
      </c>
      <c r="C1" s="1">
        <v>2009</v>
      </c>
      <c r="D1" s="1">
        <v>2010</v>
      </c>
      <c r="E1" s="1">
        <v>2011</v>
      </c>
      <c r="F1" s="1">
        <v>2012</v>
      </c>
      <c r="G1" s="1">
        <v>2013</v>
      </c>
      <c r="H1" s="1">
        <v>2014</v>
      </c>
      <c r="I1" s="1">
        <v>2015</v>
      </c>
      <c r="J1" s="1">
        <v>2016</v>
      </c>
      <c r="K1" s="1">
        <v>2017</v>
      </c>
      <c r="L1" s="1">
        <v>2018</v>
      </c>
      <c r="M1" s="1"/>
      <c r="N1" s="12" t="s">
        <v>251</v>
      </c>
      <c r="O1" s="1">
        <v>2008</v>
      </c>
      <c r="P1" s="1">
        <v>2009</v>
      </c>
      <c r="Q1" s="1">
        <v>2010</v>
      </c>
      <c r="R1" s="1">
        <v>2011</v>
      </c>
      <c r="S1" s="1">
        <v>2012</v>
      </c>
      <c r="T1" s="1">
        <v>2013</v>
      </c>
      <c r="U1" s="1">
        <v>2014</v>
      </c>
      <c r="V1" s="1">
        <v>2015</v>
      </c>
      <c r="W1" s="1">
        <v>2016</v>
      </c>
      <c r="X1" s="1">
        <v>2017</v>
      </c>
      <c r="Y1" s="1">
        <v>2018</v>
      </c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15"/>
      <c r="PU1" s="15"/>
      <c r="PV1" s="15"/>
      <c r="PW1" s="15"/>
      <c r="PX1" s="15"/>
      <c r="PY1" s="15"/>
      <c r="PZ1" s="15"/>
      <c r="QA1" s="15"/>
      <c r="QB1" s="15"/>
      <c r="QC1" s="15"/>
      <c r="QD1" s="15"/>
      <c r="QE1" s="15"/>
      <c r="QF1" s="15"/>
      <c r="QG1" s="15"/>
      <c r="QH1" s="15"/>
      <c r="QI1" s="15"/>
      <c r="QJ1" s="15"/>
      <c r="QK1" s="15"/>
      <c r="QL1" s="15"/>
      <c r="QM1" s="15"/>
      <c r="QN1" s="15"/>
      <c r="QO1" s="15"/>
      <c r="QP1" s="15"/>
      <c r="QQ1" s="15"/>
      <c r="QR1" s="15"/>
      <c r="QS1" s="15"/>
      <c r="QT1" s="15"/>
      <c r="QU1" s="15"/>
      <c r="QV1" s="15"/>
      <c r="QW1" s="15"/>
      <c r="QX1" s="15"/>
      <c r="QY1" s="15"/>
      <c r="QZ1" s="15"/>
      <c r="RA1" s="15"/>
      <c r="RB1" s="15"/>
      <c r="RC1" s="15"/>
      <c r="RD1" s="15"/>
      <c r="RE1" s="15"/>
      <c r="RF1" s="15"/>
      <c r="RG1" s="15"/>
      <c r="RH1" s="15"/>
      <c r="RI1" s="15"/>
      <c r="RJ1" s="15"/>
      <c r="RK1" s="15"/>
      <c r="RL1" s="15"/>
      <c r="RM1" s="15"/>
      <c r="RN1" s="15"/>
      <c r="RO1" s="15"/>
      <c r="RP1" s="15"/>
      <c r="RQ1" s="15"/>
      <c r="RR1" s="15"/>
      <c r="RS1" s="15"/>
      <c r="RT1" s="15"/>
      <c r="RU1" s="15"/>
      <c r="RV1" s="15"/>
      <c r="RW1" s="15"/>
      <c r="RX1" s="15"/>
      <c r="RY1" s="15"/>
      <c r="RZ1" s="15"/>
      <c r="SA1" s="15"/>
      <c r="SB1" s="15"/>
      <c r="SC1" s="15"/>
      <c r="SD1" s="15"/>
      <c r="SE1" s="15"/>
      <c r="SF1" s="15"/>
      <c r="SG1" s="15"/>
      <c r="SH1" s="15"/>
      <c r="SI1" s="15"/>
      <c r="SJ1" s="15"/>
      <c r="SK1" s="15"/>
      <c r="SL1" s="15"/>
      <c r="SM1" s="15"/>
      <c r="SN1" s="15"/>
      <c r="SO1" s="15"/>
      <c r="SP1" s="15"/>
      <c r="SQ1" s="15"/>
      <c r="SR1" s="15"/>
      <c r="SS1" s="15"/>
      <c r="ST1" s="15"/>
      <c r="SU1" s="15"/>
      <c r="SV1" s="15"/>
      <c r="SW1" s="15"/>
      <c r="SX1" s="15"/>
      <c r="SY1" s="15"/>
      <c r="SZ1" s="15"/>
      <c r="TA1" s="15"/>
      <c r="TB1" s="15"/>
      <c r="TC1" s="15"/>
      <c r="TD1" s="15"/>
      <c r="TE1" s="15"/>
      <c r="TF1" s="15"/>
      <c r="TG1" s="15"/>
      <c r="TH1" s="15"/>
      <c r="TI1" s="15"/>
      <c r="TJ1" s="15"/>
      <c r="TK1" s="15"/>
      <c r="TL1" s="15"/>
      <c r="TM1" s="15"/>
      <c r="TN1" s="15"/>
      <c r="TO1" s="15"/>
      <c r="TP1" s="15"/>
      <c r="TQ1" s="15"/>
      <c r="TR1" s="15"/>
      <c r="TS1" s="15"/>
      <c r="TT1" s="15"/>
      <c r="TU1" s="15"/>
      <c r="TV1" s="15"/>
      <c r="TW1" s="15"/>
      <c r="TX1" s="15"/>
      <c r="TY1" s="15"/>
      <c r="TZ1" s="15"/>
      <c r="UA1" s="15"/>
      <c r="UB1" s="15"/>
      <c r="UC1" s="15"/>
      <c r="UD1" s="15"/>
      <c r="UE1" s="15"/>
      <c r="UF1" s="15"/>
      <c r="UG1" s="15"/>
      <c r="UH1" s="15"/>
      <c r="UI1" s="15"/>
      <c r="UJ1" s="15"/>
      <c r="UK1" s="15"/>
      <c r="UL1" s="15"/>
      <c r="UM1" s="15"/>
      <c r="UN1" s="15"/>
      <c r="UO1" s="15"/>
      <c r="UP1" s="15"/>
      <c r="UQ1" s="15"/>
      <c r="UR1" s="15"/>
      <c r="US1" s="15"/>
      <c r="UT1" s="15"/>
      <c r="UU1" s="15"/>
      <c r="UV1" s="15"/>
      <c r="UW1" s="15"/>
      <c r="UX1" s="15"/>
      <c r="UY1" s="15"/>
      <c r="UZ1" s="15"/>
      <c r="VA1" s="15"/>
      <c r="VB1" s="15"/>
      <c r="VC1" s="15"/>
      <c r="VD1" s="15"/>
      <c r="VE1" s="15"/>
      <c r="VF1" s="15"/>
      <c r="VG1" s="15"/>
      <c r="VH1" s="15"/>
      <c r="VI1" s="15"/>
      <c r="VJ1" s="15"/>
      <c r="VK1" s="15"/>
      <c r="VL1" s="15"/>
      <c r="VM1" s="15"/>
      <c r="VN1" s="15"/>
      <c r="VO1" s="15"/>
      <c r="VP1" s="15"/>
      <c r="VQ1" s="15"/>
      <c r="VR1" s="15"/>
      <c r="VS1" s="15"/>
      <c r="VT1" s="15"/>
      <c r="VU1" s="15"/>
      <c r="VV1" s="15"/>
      <c r="VW1" s="15"/>
      <c r="VX1" s="15"/>
      <c r="VY1" s="15"/>
      <c r="VZ1" s="15"/>
      <c r="WA1" s="15"/>
      <c r="WB1" s="15"/>
      <c r="WC1" s="15"/>
      <c r="WD1" s="15"/>
      <c r="WE1" s="15"/>
      <c r="WF1" s="15"/>
      <c r="WG1" s="15"/>
      <c r="WH1" s="15"/>
      <c r="WI1" s="15"/>
      <c r="WJ1" s="15"/>
      <c r="WK1" s="15"/>
      <c r="WL1" s="15"/>
      <c r="WM1" s="15"/>
      <c r="WN1" s="15"/>
      <c r="WO1" s="15"/>
      <c r="WP1" s="15"/>
      <c r="WQ1" s="15"/>
      <c r="WR1" s="15"/>
      <c r="WS1" s="15"/>
      <c r="WT1" s="15"/>
      <c r="WU1" s="15"/>
      <c r="WV1" s="15"/>
      <c r="WW1" s="15"/>
      <c r="WX1" s="15"/>
      <c r="WY1" s="15"/>
      <c r="WZ1" s="15"/>
      <c r="XA1" s="15"/>
      <c r="XB1" s="15"/>
      <c r="XC1" s="15"/>
      <c r="XD1" s="15"/>
      <c r="XE1" s="15"/>
      <c r="XF1" s="15"/>
      <c r="XG1" s="15"/>
      <c r="XH1" s="15"/>
      <c r="XI1" s="15"/>
      <c r="XJ1" s="15"/>
      <c r="XK1" s="15"/>
      <c r="XL1" s="15"/>
      <c r="XM1" s="15"/>
      <c r="XN1" s="15"/>
      <c r="XO1" s="15"/>
      <c r="XP1" s="15"/>
      <c r="XQ1" s="15"/>
      <c r="XR1" s="15"/>
      <c r="XS1" s="15"/>
      <c r="XT1" s="15"/>
      <c r="XU1" s="15"/>
      <c r="XV1" s="15"/>
      <c r="XW1" s="15"/>
      <c r="XX1" s="15"/>
      <c r="XY1" s="15"/>
      <c r="XZ1" s="15"/>
      <c r="YA1" s="15"/>
      <c r="YB1" s="15"/>
      <c r="YC1" s="15"/>
      <c r="YD1" s="15"/>
      <c r="YE1" s="15"/>
      <c r="YF1" s="15"/>
      <c r="YG1" s="15"/>
      <c r="YH1" s="15"/>
      <c r="YI1" s="15"/>
      <c r="YJ1" s="15"/>
      <c r="YK1" s="15"/>
      <c r="YL1" s="15"/>
      <c r="YM1" s="15"/>
      <c r="YN1" s="15"/>
      <c r="YO1" s="15"/>
      <c r="YP1" s="15"/>
      <c r="YQ1" s="15"/>
      <c r="YR1" s="15"/>
      <c r="YS1" s="15"/>
      <c r="YT1" s="15"/>
      <c r="YU1" s="15"/>
      <c r="YV1" s="15"/>
      <c r="YW1" s="15"/>
      <c r="YX1" s="15"/>
      <c r="YY1" s="15"/>
      <c r="YZ1" s="15"/>
      <c r="ZA1" s="15"/>
      <c r="ZB1" s="15"/>
      <c r="ZC1" s="15"/>
      <c r="ZD1" s="15"/>
      <c r="ZE1" s="15"/>
      <c r="ZF1" s="15"/>
      <c r="ZG1" s="15"/>
      <c r="ZH1" s="15"/>
      <c r="ZI1" s="15"/>
      <c r="ZJ1" s="15"/>
      <c r="ZK1" s="15"/>
      <c r="ZL1" s="15"/>
      <c r="ZM1" s="15"/>
      <c r="ZN1" s="15"/>
      <c r="ZO1" s="15"/>
      <c r="ZP1" s="15"/>
      <c r="ZQ1" s="15"/>
      <c r="ZR1" s="15"/>
      <c r="ZS1" s="15"/>
      <c r="ZT1" s="15"/>
      <c r="ZU1" s="15"/>
      <c r="ZV1" s="15"/>
      <c r="ZW1" s="15"/>
      <c r="ZX1" s="15"/>
      <c r="ZY1" s="15"/>
      <c r="ZZ1" s="15"/>
      <c r="AAA1" s="15"/>
      <c r="AAB1" s="15"/>
      <c r="AAC1" s="15"/>
      <c r="AAD1" s="15"/>
      <c r="AAE1" s="15"/>
      <c r="AAF1" s="15"/>
      <c r="AAG1" s="15"/>
      <c r="AAH1" s="15"/>
      <c r="AAI1" s="15"/>
      <c r="AAJ1" s="15"/>
      <c r="AAK1" s="15"/>
      <c r="AAL1" s="15"/>
      <c r="AAM1" s="15"/>
      <c r="AAN1" s="15"/>
      <c r="AAO1" s="15"/>
      <c r="AAP1" s="15"/>
      <c r="AAQ1" s="15"/>
      <c r="AAR1" s="15"/>
      <c r="AAS1" s="15"/>
      <c r="AAT1" s="15"/>
      <c r="AAU1" s="15"/>
      <c r="AAV1" s="15"/>
      <c r="AAW1" s="15"/>
      <c r="AAX1" s="15"/>
      <c r="AAY1" s="15"/>
      <c r="AAZ1" s="15"/>
      <c r="ABA1" s="15"/>
      <c r="ABB1" s="15"/>
      <c r="ABC1" s="15"/>
      <c r="ABD1" s="15"/>
      <c r="ABE1" s="15"/>
      <c r="ABF1" s="15"/>
      <c r="ABG1" s="15"/>
      <c r="ABH1" s="15"/>
      <c r="ABI1" s="15"/>
      <c r="ABJ1" s="15"/>
      <c r="ABK1" s="15"/>
      <c r="ABL1" s="15"/>
      <c r="ABM1" s="15"/>
      <c r="ABN1" s="15"/>
      <c r="ABO1" s="15"/>
      <c r="ABP1" s="15"/>
      <c r="ABQ1" s="15"/>
      <c r="ABR1" s="15"/>
      <c r="ABS1" s="15"/>
      <c r="ABT1" s="15"/>
      <c r="ABU1" s="15"/>
      <c r="ABV1" s="15"/>
      <c r="ABW1" s="15"/>
      <c r="ABX1" s="15"/>
      <c r="ABY1" s="15"/>
      <c r="ABZ1" s="15"/>
      <c r="ACA1" s="15"/>
      <c r="ACB1" s="15"/>
      <c r="ACC1" s="15"/>
      <c r="ACD1" s="15"/>
      <c r="ACE1" s="15"/>
      <c r="ACF1" s="15"/>
      <c r="ACG1" s="15"/>
      <c r="ACH1" s="15"/>
      <c r="ACI1" s="15"/>
      <c r="ACJ1" s="15"/>
      <c r="ACK1" s="15"/>
      <c r="ACL1" s="15"/>
      <c r="ACM1" s="15"/>
      <c r="ACN1" s="15"/>
      <c r="ACO1" s="15"/>
      <c r="ACP1" s="15"/>
      <c r="ACQ1" s="15"/>
      <c r="ACR1" s="15"/>
      <c r="ACS1" s="15"/>
      <c r="ACT1" s="15"/>
      <c r="ACU1" s="15"/>
      <c r="ACV1" s="15"/>
      <c r="ACW1" s="15"/>
      <c r="ACX1" s="15"/>
      <c r="ACY1" s="15"/>
      <c r="ACZ1" s="15"/>
      <c r="ADA1" s="15"/>
      <c r="ADB1" s="15"/>
      <c r="ADC1" s="15"/>
      <c r="ADD1" s="15"/>
      <c r="ADE1" s="15"/>
      <c r="ADF1" s="15"/>
      <c r="ADG1" s="15"/>
      <c r="ADH1" s="15"/>
      <c r="ADI1" s="15"/>
      <c r="ADJ1" s="15"/>
      <c r="ADK1" s="15"/>
      <c r="ADL1" s="15"/>
      <c r="ADM1" s="15"/>
      <c r="ADN1" s="15"/>
      <c r="ADO1" s="15"/>
      <c r="ADP1" s="15"/>
      <c r="ADQ1" s="15"/>
      <c r="ADR1" s="15"/>
      <c r="ADS1" s="15"/>
      <c r="ADT1" s="15"/>
      <c r="ADU1" s="15"/>
      <c r="ADV1" s="15"/>
      <c r="ADW1" s="15"/>
      <c r="ADX1" s="15"/>
      <c r="ADY1" s="15"/>
      <c r="ADZ1" s="15"/>
      <c r="AEA1" s="15"/>
      <c r="AEB1" s="15"/>
      <c r="AEC1" s="15"/>
      <c r="AED1" s="15"/>
      <c r="AEE1" s="15"/>
      <c r="AEF1" s="15"/>
      <c r="AEG1" s="15"/>
      <c r="AEH1" s="15"/>
      <c r="AEI1" s="15"/>
      <c r="AEJ1" s="15"/>
      <c r="AEK1" s="15"/>
      <c r="AEL1" s="15"/>
      <c r="AEM1" s="15"/>
      <c r="AEN1" s="15"/>
      <c r="AEO1" s="15"/>
      <c r="AEP1" s="15"/>
      <c r="AEQ1" s="15"/>
      <c r="AER1" s="15"/>
      <c r="AES1" s="15"/>
      <c r="AET1" s="15"/>
      <c r="AEU1" s="15"/>
      <c r="AEV1" s="15"/>
      <c r="AEW1" s="15"/>
      <c r="AEX1" s="15"/>
      <c r="AEY1" s="15"/>
      <c r="AEZ1" s="15"/>
      <c r="AFA1" s="15"/>
      <c r="AFB1" s="15"/>
      <c r="AFC1" s="15"/>
      <c r="AFD1" s="15"/>
      <c r="AFE1" s="15"/>
      <c r="AFF1" s="15"/>
      <c r="AFG1" s="15"/>
      <c r="AFH1" s="15"/>
      <c r="AFI1" s="15"/>
      <c r="AFJ1" s="15"/>
      <c r="AFK1" s="15"/>
      <c r="AFL1" s="15"/>
      <c r="AFM1" s="15"/>
      <c r="AFN1" s="15"/>
      <c r="AFO1" s="15"/>
      <c r="AFP1" s="15"/>
      <c r="AFQ1" s="15"/>
      <c r="AFR1" s="15"/>
      <c r="AFS1" s="15"/>
      <c r="AFT1" s="15"/>
      <c r="AFU1" s="15"/>
      <c r="AFV1" s="15"/>
      <c r="AFW1" s="15"/>
      <c r="AFX1" s="15"/>
      <c r="AFY1" s="15"/>
      <c r="AFZ1" s="15"/>
      <c r="AGA1" s="15"/>
      <c r="AGB1" s="15"/>
      <c r="AGC1" s="15"/>
      <c r="AGD1" s="15"/>
      <c r="AGE1" s="15"/>
      <c r="AGF1" s="15"/>
      <c r="AGG1" s="15"/>
      <c r="AGH1" s="15"/>
      <c r="AGI1" s="15"/>
      <c r="AGJ1" s="15"/>
      <c r="AGK1" s="15"/>
      <c r="AGL1" s="15"/>
      <c r="AGM1" s="15"/>
      <c r="AGN1" s="15"/>
      <c r="AGO1" s="15"/>
      <c r="AGP1" s="15"/>
      <c r="AGQ1" s="15"/>
      <c r="AGR1" s="15"/>
      <c r="AGS1" s="15"/>
      <c r="AGT1" s="15"/>
      <c r="AGU1" s="15"/>
      <c r="AGV1" s="15"/>
      <c r="AGW1" s="15"/>
      <c r="AGX1" s="15"/>
      <c r="AGY1" s="15"/>
      <c r="AGZ1" s="15"/>
      <c r="AHA1" s="15"/>
      <c r="AHB1" s="15"/>
      <c r="AHC1" s="15"/>
      <c r="AHD1" s="15"/>
      <c r="AHE1" s="15"/>
      <c r="AHF1" s="15"/>
      <c r="AHG1" s="15"/>
      <c r="AHH1" s="15"/>
      <c r="AHI1" s="15"/>
      <c r="AHJ1" s="15"/>
      <c r="AHK1" s="15"/>
      <c r="AHL1" s="15"/>
      <c r="AHM1" s="15"/>
      <c r="AHN1" s="15"/>
      <c r="AHO1" s="15"/>
      <c r="AHP1" s="15"/>
      <c r="AHQ1" s="15"/>
      <c r="AHR1" s="15"/>
      <c r="AHS1" s="15"/>
      <c r="AHT1" s="15"/>
      <c r="AHU1" s="15"/>
      <c r="AHV1" s="15"/>
      <c r="AHW1" s="15"/>
      <c r="AHX1" s="15"/>
      <c r="AHY1" s="15"/>
      <c r="AHZ1" s="15"/>
      <c r="AIA1" s="15"/>
      <c r="AIB1" s="15"/>
      <c r="AIC1" s="15"/>
      <c r="AID1" s="15"/>
      <c r="AIE1" s="15"/>
      <c r="AIF1" s="15"/>
      <c r="AIG1" s="15"/>
      <c r="AIH1" s="15"/>
      <c r="AII1" s="15"/>
      <c r="AIJ1" s="15"/>
      <c r="AIK1" s="15"/>
      <c r="AIL1" s="15"/>
      <c r="AIM1" s="15"/>
      <c r="AIN1" s="15"/>
      <c r="AIO1" s="15"/>
      <c r="AIP1" s="15"/>
      <c r="AIQ1" s="15"/>
      <c r="AIR1" s="15"/>
      <c r="AIS1" s="15"/>
      <c r="AIT1" s="15"/>
      <c r="AIU1" s="15"/>
      <c r="AIV1" s="15"/>
      <c r="AIW1" s="15"/>
      <c r="AIX1" s="15"/>
      <c r="AIY1" s="15"/>
      <c r="AIZ1" s="15"/>
      <c r="AJA1" s="15"/>
      <c r="AJB1" s="15"/>
      <c r="AJC1" s="15"/>
      <c r="AJD1" s="15"/>
      <c r="AJE1" s="15"/>
      <c r="AJF1" s="15"/>
      <c r="AJG1" s="15"/>
      <c r="AJH1" s="15"/>
      <c r="AJI1" s="15"/>
      <c r="AJJ1" s="15"/>
      <c r="AJK1" s="15"/>
      <c r="AJL1" s="15"/>
      <c r="AJM1" s="15"/>
      <c r="AJN1" s="15"/>
      <c r="AJO1" s="15"/>
      <c r="AJP1" s="15"/>
      <c r="AJQ1" s="15"/>
      <c r="AJR1" s="15"/>
      <c r="AJS1" s="15"/>
      <c r="AJT1" s="15"/>
      <c r="AJU1" s="15"/>
      <c r="AJV1" s="15"/>
      <c r="AJW1" s="15"/>
      <c r="AJX1" s="15"/>
      <c r="AJY1" s="15"/>
      <c r="AJZ1" s="15"/>
      <c r="AKA1" s="15"/>
      <c r="AKB1" s="15"/>
      <c r="AKC1" s="15"/>
      <c r="AKD1" s="15"/>
      <c r="AKE1" s="15"/>
      <c r="AKF1" s="15"/>
      <c r="AKG1" s="15"/>
      <c r="AKH1" s="15"/>
      <c r="AKI1" s="15"/>
      <c r="AKJ1" s="15"/>
      <c r="AKK1" s="15"/>
      <c r="AKL1" s="15"/>
      <c r="AKM1" s="15"/>
      <c r="AKN1" s="15"/>
      <c r="AKO1" s="15"/>
      <c r="AKP1" s="15"/>
      <c r="AKQ1" s="15"/>
      <c r="AKR1" s="15"/>
      <c r="AKS1" s="15"/>
      <c r="AKT1" s="15"/>
      <c r="AKU1" s="15"/>
      <c r="AKV1" s="15"/>
      <c r="AKW1" s="15"/>
      <c r="AKX1" s="15"/>
      <c r="AKY1" s="15"/>
      <c r="AKZ1" s="15"/>
      <c r="ALA1" s="15"/>
      <c r="ALB1" s="15"/>
      <c r="ALC1" s="15"/>
      <c r="ALD1" s="15"/>
      <c r="ALE1" s="15"/>
      <c r="ALF1" s="15"/>
      <c r="ALG1" s="15"/>
      <c r="ALH1" s="15"/>
      <c r="ALI1" s="15"/>
      <c r="ALJ1" s="15"/>
      <c r="ALK1" s="15"/>
      <c r="ALL1" s="15"/>
      <c r="ALM1" s="15"/>
      <c r="ALN1" s="15"/>
      <c r="ALO1" s="15"/>
      <c r="ALP1" s="15"/>
      <c r="ALQ1" s="15"/>
      <c r="ALR1" s="15"/>
      <c r="ALS1" s="15"/>
      <c r="ALT1" s="15"/>
      <c r="ALU1" s="15"/>
      <c r="ALV1" s="15"/>
      <c r="ALW1" s="15"/>
      <c r="ALX1" s="15"/>
      <c r="ALY1" s="15"/>
      <c r="ALZ1" s="15"/>
      <c r="AMA1" s="15"/>
      <c r="AMB1" s="15"/>
      <c r="AMC1" s="15"/>
      <c r="AMD1" s="15"/>
      <c r="AME1" s="15"/>
      <c r="AMF1" s="15"/>
      <c r="AMG1" s="15"/>
      <c r="AMH1" s="15"/>
      <c r="AMI1" s="15"/>
      <c r="AMJ1" s="15"/>
      <c r="AMK1" s="15"/>
      <c r="AML1" s="15"/>
      <c r="AMM1" s="15"/>
      <c r="AMN1" s="15"/>
      <c r="AMO1" s="15"/>
      <c r="AMP1" s="15"/>
      <c r="AMQ1" s="15"/>
      <c r="AMR1" s="15"/>
      <c r="AMS1" s="15"/>
      <c r="AMT1" s="15"/>
      <c r="AMU1" s="15"/>
      <c r="AMV1" s="15"/>
      <c r="AMW1" s="15"/>
      <c r="AMX1" s="15"/>
      <c r="AMY1" s="15"/>
      <c r="AMZ1" s="15"/>
      <c r="ANA1" s="15"/>
      <c r="ANB1" s="15"/>
      <c r="ANC1" s="15"/>
      <c r="AND1" s="15"/>
      <c r="ANE1" s="15"/>
      <c r="ANF1" s="15"/>
      <c r="ANG1" s="15"/>
      <c r="ANH1" s="15"/>
      <c r="ANI1" s="15"/>
      <c r="ANJ1" s="15"/>
      <c r="ANK1" s="15"/>
      <c r="ANL1" s="15"/>
      <c r="ANM1" s="15"/>
      <c r="ANN1" s="15"/>
      <c r="ANO1" s="15"/>
      <c r="ANP1" s="15"/>
      <c r="ANQ1" s="15"/>
      <c r="ANR1" s="15"/>
      <c r="ANS1" s="15"/>
      <c r="ANT1" s="15"/>
      <c r="ANU1" s="15"/>
      <c r="ANV1" s="15"/>
      <c r="ANW1" s="15"/>
      <c r="ANX1" s="15"/>
      <c r="ANY1" s="15"/>
      <c r="ANZ1" s="15"/>
      <c r="AOA1" s="15"/>
      <c r="AOB1" s="15"/>
      <c r="AOC1" s="15"/>
      <c r="AOD1" s="15"/>
      <c r="AOE1" s="15"/>
      <c r="AOF1" s="15"/>
      <c r="AOG1" s="15"/>
      <c r="AOH1" s="15"/>
      <c r="AOI1" s="15"/>
      <c r="AOJ1" s="15"/>
      <c r="AOK1" s="15"/>
      <c r="AOL1" s="15"/>
      <c r="AOM1" s="15"/>
      <c r="AON1" s="15"/>
      <c r="AOO1" s="15"/>
      <c r="AOP1" s="15"/>
      <c r="AOQ1" s="15"/>
      <c r="AOR1" s="15"/>
      <c r="AOS1" s="15"/>
      <c r="AOT1" s="15"/>
      <c r="AOU1" s="15"/>
      <c r="AOV1" s="15"/>
      <c r="AOW1" s="15"/>
      <c r="AOX1" s="15"/>
      <c r="AOY1" s="15"/>
      <c r="AOZ1" s="15"/>
      <c r="APA1" s="15"/>
      <c r="APB1" s="15"/>
      <c r="APC1" s="15"/>
      <c r="APD1" s="15"/>
      <c r="APE1" s="15"/>
      <c r="APF1" s="15"/>
      <c r="APG1" s="15"/>
      <c r="APH1" s="15"/>
      <c r="API1" s="15"/>
      <c r="APJ1" s="15"/>
      <c r="APK1" s="15"/>
      <c r="APL1" s="15"/>
      <c r="APM1" s="15"/>
      <c r="APN1" s="15"/>
      <c r="APO1" s="15"/>
      <c r="APP1" s="15"/>
      <c r="APQ1" s="15"/>
      <c r="APR1" s="15"/>
      <c r="APS1" s="15"/>
      <c r="APT1" s="15"/>
      <c r="APU1" s="15"/>
      <c r="APV1" s="15"/>
      <c r="APW1" s="15"/>
      <c r="APX1" s="15"/>
      <c r="APY1" s="15"/>
      <c r="APZ1" s="15"/>
      <c r="AQA1" s="15"/>
      <c r="AQB1" s="15"/>
      <c r="AQC1" s="15"/>
      <c r="AQD1" s="15"/>
      <c r="AQE1" s="15"/>
      <c r="AQF1" s="15"/>
      <c r="AQG1" s="15"/>
      <c r="AQH1" s="15"/>
      <c r="AQI1" s="15"/>
      <c r="AQJ1" s="15"/>
      <c r="AQK1" s="15"/>
      <c r="AQL1" s="15"/>
      <c r="AQM1" s="15"/>
      <c r="AQN1" s="15"/>
      <c r="AQO1" s="15"/>
      <c r="AQP1" s="15"/>
      <c r="AQQ1" s="15"/>
      <c r="AQR1" s="15"/>
      <c r="AQS1" s="15"/>
      <c r="AQT1" s="15"/>
      <c r="AQU1" s="15"/>
      <c r="AQV1" s="15"/>
      <c r="AQW1" s="15"/>
      <c r="AQX1" s="15"/>
      <c r="AQY1" s="15"/>
      <c r="AQZ1" s="15"/>
      <c r="ARA1" s="15"/>
      <c r="ARB1" s="15"/>
      <c r="ARC1" s="15"/>
      <c r="ARD1" s="15"/>
      <c r="ARE1" s="15"/>
      <c r="ARF1" s="15"/>
      <c r="ARG1" s="15"/>
      <c r="ARH1" s="15"/>
      <c r="ARI1" s="15"/>
      <c r="ARJ1" s="15"/>
      <c r="ARK1" s="15"/>
      <c r="ARL1" s="15"/>
      <c r="ARM1" s="15"/>
      <c r="ARN1" s="15"/>
      <c r="ARO1" s="15"/>
      <c r="ARP1" s="15"/>
      <c r="ARQ1" s="15"/>
      <c r="ARR1" s="15"/>
      <c r="ARS1" s="15"/>
      <c r="ART1" s="15"/>
      <c r="ARU1" s="15"/>
      <c r="ARV1" s="15"/>
      <c r="ARW1" s="15"/>
      <c r="ARX1" s="15"/>
      <c r="ARY1" s="15"/>
      <c r="ARZ1" s="15"/>
      <c r="ASA1" s="15"/>
      <c r="ASB1" s="15"/>
      <c r="ASC1" s="15"/>
      <c r="ASD1" s="15"/>
      <c r="ASE1" s="15"/>
      <c r="ASF1" s="15"/>
      <c r="ASG1" s="15"/>
      <c r="ASH1" s="15"/>
      <c r="ASI1" s="15"/>
      <c r="ASJ1" s="15"/>
      <c r="ASK1" s="15"/>
      <c r="ASL1" s="15"/>
      <c r="ASM1" s="15"/>
      <c r="ASN1" s="15"/>
      <c r="ASO1" s="15"/>
      <c r="ASP1" s="15"/>
      <c r="ASQ1" s="15"/>
      <c r="ASR1" s="15"/>
      <c r="ASS1" s="15"/>
      <c r="AST1" s="15"/>
      <c r="ASU1" s="15"/>
      <c r="ASV1" s="15"/>
      <c r="ASW1" s="15"/>
      <c r="ASX1" s="15"/>
      <c r="ASY1" s="15"/>
      <c r="ASZ1" s="15"/>
      <c r="ATA1" s="15"/>
      <c r="ATB1" s="15"/>
      <c r="ATC1" s="15"/>
      <c r="ATD1" s="15"/>
      <c r="ATE1" s="15"/>
      <c r="ATF1" s="15"/>
      <c r="ATG1" s="15"/>
      <c r="ATH1" s="15"/>
      <c r="ATI1" s="15"/>
      <c r="ATJ1" s="15"/>
      <c r="ATK1" s="15"/>
      <c r="ATL1" s="15"/>
      <c r="ATM1" s="15"/>
      <c r="ATN1" s="15"/>
      <c r="ATO1" s="15"/>
      <c r="ATP1" s="15"/>
      <c r="ATQ1" s="15"/>
      <c r="ATR1" s="15"/>
      <c r="ATS1" s="15"/>
      <c r="ATT1" s="15"/>
      <c r="ATU1" s="15"/>
      <c r="ATV1" s="15"/>
      <c r="ATW1" s="15"/>
      <c r="ATX1" s="15"/>
      <c r="ATY1" s="15"/>
      <c r="ATZ1" s="15"/>
      <c r="AUA1" s="15"/>
      <c r="AUB1" s="15"/>
      <c r="AUC1" s="15"/>
      <c r="AUD1" s="15"/>
      <c r="AUE1" s="15"/>
      <c r="AUF1" s="15"/>
      <c r="AUG1" s="15"/>
      <c r="AUH1" s="15"/>
      <c r="AUI1" s="15"/>
      <c r="AUJ1" s="15"/>
      <c r="AUK1" s="15"/>
      <c r="AUL1" s="15"/>
      <c r="AUM1" s="15"/>
      <c r="AUN1" s="15"/>
      <c r="AUO1" s="15"/>
      <c r="AUP1" s="15"/>
      <c r="AUQ1" s="15"/>
      <c r="AUR1" s="15"/>
      <c r="AUS1" s="15"/>
      <c r="AUT1" s="15"/>
      <c r="AUU1" s="15"/>
      <c r="AUV1" s="15"/>
      <c r="AUW1" s="15"/>
      <c r="AUX1" s="15"/>
      <c r="AUY1" s="15"/>
      <c r="AUZ1" s="15"/>
      <c r="AVA1" s="15"/>
      <c r="AVB1" s="15"/>
      <c r="AVC1" s="15"/>
      <c r="AVD1" s="15"/>
      <c r="AVE1" s="15"/>
      <c r="AVF1" s="15"/>
      <c r="AVG1" s="15"/>
      <c r="AVH1" s="15"/>
      <c r="AVI1" s="15"/>
      <c r="AVJ1" s="15"/>
      <c r="AVK1" s="15"/>
      <c r="AVL1" s="15"/>
      <c r="AVM1" s="15"/>
      <c r="AVN1" s="15"/>
      <c r="AVO1" s="15"/>
      <c r="AVP1" s="15"/>
      <c r="AVQ1" s="15"/>
      <c r="AVR1" s="15"/>
      <c r="AVS1" s="15"/>
      <c r="AVT1" s="15"/>
      <c r="AVU1" s="15"/>
      <c r="AVV1" s="15"/>
      <c r="AVW1" s="15"/>
      <c r="AVX1" s="15"/>
      <c r="AVY1" s="15"/>
      <c r="AVZ1" s="15"/>
      <c r="AWA1" s="15"/>
      <c r="AWB1" s="15"/>
      <c r="AWC1" s="15"/>
      <c r="AWD1" s="15"/>
      <c r="AWE1" s="15"/>
      <c r="AWF1" s="15"/>
      <c r="AWG1" s="15"/>
      <c r="AWH1" s="15"/>
      <c r="AWI1" s="15"/>
      <c r="AWJ1" s="15"/>
      <c r="AWK1" s="15"/>
      <c r="AWL1" s="15"/>
      <c r="AWM1" s="15"/>
      <c r="AWN1" s="15"/>
      <c r="AWO1" s="15"/>
      <c r="AWP1" s="15"/>
      <c r="AWQ1" s="15"/>
      <c r="AWR1" s="15"/>
      <c r="AWS1" s="15"/>
      <c r="AWT1" s="15"/>
      <c r="AWU1" s="15"/>
      <c r="AWV1" s="15"/>
      <c r="AWW1" s="15"/>
      <c r="AWX1" s="15"/>
      <c r="AWY1" s="15"/>
      <c r="AWZ1" s="15"/>
      <c r="AXA1" s="15"/>
      <c r="AXB1" s="15"/>
      <c r="AXC1" s="15"/>
      <c r="AXD1" s="15"/>
      <c r="AXE1" s="15"/>
      <c r="AXF1" s="15"/>
      <c r="AXG1" s="15"/>
      <c r="AXH1" s="15"/>
      <c r="AXI1" s="15"/>
      <c r="AXJ1" s="15"/>
      <c r="AXK1" s="15"/>
      <c r="AXL1" s="15"/>
      <c r="AXM1" s="15"/>
      <c r="AXN1" s="15"/>
      <c r="AXO1" s="15"/>
      <c r="AXP1" s="15"/>
      <c r="AXQ1" s="15"/>
      <c r="AXR1" s="15"/>
      <c r="AXS1" s="15"/>
      <c r="AXT1" s="15"/>
      <c r="AXU1" s="15"/>
      <c r="AXV1" s="15"/>
      <c r="AXW1" s="15"/>
      <c r="AXX1" s="15"/>
      <c r="AXY1" s="15"/>
      <c r="AXZ1" s="15"/>
      <c r="AYA1" s="15"/>
      <c r="AYB1" s="15"/>
      <c r="AYC1" s="15"/>
      <c r="AYD1" s="15"/>
      <c r="AYE1" s="15"/>
      <c r="AYF1" s="15"/>
      <c r="AYG1" s="15"/>
      <c r="AYH1" s="15"/>
      <c r="AYI1" s="15"/>
      <c r="AYJ1" s="15"/>
      <c r="AYK1" s="15"/>
      <c r="AYL1" s="15"/>
      <c r="AYM1" s="15"/>
      <c r="AYN1" s="15"/>
      <c r="AYO1" s="15"/>
      <c r="AYP1" s="15"/>
      <c r="AYQ1" s="15"/>
      <c r="AYR1" s="15"/>
      <c r="AYS1" s="15"/>
      <c r="AYT1" s="15"/>
      <c r="AYU1" s="15"/>
      <c r="AYV1" s="15"/>
      <c r="AYW1" s="15"/>
      <c r="AYX1" s="15"/>
      <c r="AYY1" s="15"/>
      <c r="AYZ1" s="15"/>
      <c r="AZA1" s="15"/>
      <c r="AZB1" s="15"/>
      <c r="AZC1" s="15"/>
      <c r="AZD1" s="15"/>
      <c r="AZE1" s="15"/>
      <c r="AZF1" s="15"/>
      <c r="AZG1" s="15"/>
      <c r="AZH1" s="15"/>
      <c r="AZI1" s="15"/>
      <c r="AZJ1" s="15"/>
      <c r="AZK1" s="15"/>
      <c r="AZL1" s="15"/>
      <c r="AZM1" s="15"/>
      <c r="AZN1" s="15"/>
      <c r="AZO1" s="15"/>
      <c r="AZP1" s="15"/>
      <c r="AZQ1" s="15"/>
      <c r="AZR1" s="15"/>
      <c r="AZS1" s="15"/>
      <c r="AZT1" s="15"/>
      <c r="AZU1" s="15"/>
      <c r="AZV1" s="15"/>
      <c r="AZW1" s="15"/>
      <c r="AZX1" s="15"/>
      <c r="AZY1" s="15"/>
      <c r="AZZ1" s="15"/>
      <c r="BAA1" s="15"/>
      <c r="BAB1" s="15"/>
      <c r="BAC1" s="15"/>
      <c r="BAD1" s="15"/>
      <c r="BAE1" s="15"/>
      <c r="BAF1" s="15"/>
      <c r="BAG1" s="15"/>
      <c r="BAH1" s="15"/>
      <c r="BAI1" s="15"/>
      <c r="BAJ1" s="15"/>
      <c r="BAK1" s="15"/>
      <c r="BAL1" s="15"/>
      <c r="BAM1" s="15"/>
      <c r="BAN1" s="15"/>
      <c r="BAO1" s="15"/>
      <c r="BAP1" s="15"/>
      <c r="BAQ1" s="15"/>
      <c r="BAR1" s="15"/>
      <c r="BAS1" s="15"/>
      <c r="BAT1" s="15"/>
      <c r="BAU1" s="15"/>
      <c r="BAV1" s="15"/>
      <c r="BAW1" s="15"/>
      <c r="BAX1" s="15"/>
      <c r="BAY1" s="15"/>
      <c r="BAZ1" s="15"/>
      <c r="BBA1" s="15"/>
      <c r="BBB1" s="15"/>
      <c r="BBC1" s="15"/>
      <c r="BBD1" s="15"/>
      <c r="BBE1" s="15"/>
      <c r="BBF1" s="15"/>
      <c r="BBG1" s="15"/>
      <c r="BBH1" s="15"/>
      <c r="BBI1" s="15"/>
      <c r="BBJ1" s="15"/>
      <c r="BBK1" s="15"/>
      <c r="BBL1" s="15"/>
      <c r="BBM1" s="15"/>
      <c r="BBN1" s="15"/>
      <c r="BBO1" s="15"/>
      <c r="BBP1" s="15"/>
      <c r="BBQ1" s="15"/>
      <c r="BBR1" s="15"/>
      <c r="BBS1" s="15"/>
      <c r="BBT1" s="15"/>
      <c r="BBU1" s="15"/>
      <c r="BBV1" s="15"/>
      <c r="BBW1" s="15"/>
      <c r="BBX1" s="15"/>
      <c r="BBY1" s="15"/>
      <c r="BBZ1" s="15"/>
      <c r="BCA1" s="15"/>
      <c r="BCB1" s="15"/>
      <c r="BCC1" s="15"/>
      <c r="BCD1" s="15"/>
      <c r="BCE1" s="15"/>
      <c r="BCF1" s="15"/>
      <c r="BCG1" s="15"/>
      <c r="BCH1" s="15"/>
      <c r="BCI1" s="15"/>
      <c r="BCJ1" s="15"/>
      <c r="BCK1" s="15"/>
      <c r="BCL1" s="15"/>
      <c r="BCM1" s="15"/>
      <c r="BCN1" s="15"/>
      <c r="BCO1" s="15"/>
      <c r="BCP1" s="15"/>
      <c r="BCQ1" s="15"/>
      <c r="BCR1" s="15"/>
      <c r="BCS1" s="15"/>
      <c r="BCT1" s="15"/>
      <c r="BCU1" s="15"/>
      <c r="BCV1" s="15"/>
      <c r="BCW1" s="15"/>
      <c r="BCX1" s="15"/>
      <c r="BCY1" s="15"/>
      <c r="BCZ1" s="15"/>
      <c r="BDA1" s="15"/>
      <c r="BDB1" s="15"/>
      <c r="BDC1" s="15"/>
      <c r="BDD1" s="15"/>
      <c r="BDE1" s="15"/>
      <c r="BDF1" s="15"/>
      <c r="BDG1" s="15"/>
      <c r="BDH1" s="15"/>
      <c r="BDI1" s="15"/>
      <c r="BDJ1" s="15"/>
      <c r="BDK1" s="15"/>
      <c r="BDL1" s="15"/>
      <c r="BDM1" s="15"/>
      <c r="BDN1" s="15"/>
      <c r="BDO1" s="15"/>
      <c r="BDP1" s="15"/>
      <c r="BDQ1" s="15"/>
      <c r="BDR1" s="15"/>
      <c r="BDS1" s="15"/>
      <c r="BDT1" s="15"/>
      <c r="BDU1" s="15"/>
      <c r="BDV1" s="15"/>
      <c r="BDW1" s="15"/>
      <c r="BDX1" s="15"/>
      <c r="BDY1" s="15"/>
      <c r="BDZ1" s="15"/>
      <c r="BEA1" s="15"/>
      <c r="BEB1" s="15"/>
      <c r="BEC1" s="15"/>
      <c r="BED1" s="15"/>
      <c r="BEE1" s="15"/>
      <c r="BEF1" s="15"/>
      <c r="BEG1" s="15"/>
      <c r="BEH1" s="15"/>
      <c r="BEI1" s="15"/>
      <c r="BEJ1" s="15"/>
      <c r="BEK1" s="15"/>
      <c r="BEL1" s="15"/>
      <c r="BEM1" s="15"/>
      <c r="BEN1" s="15"/>
      <c r="BEO1" s="15"/>
      <c r="BEP1" s="15"/>
      <c r="BEQ1" s="15"/>
      <c r="BER1" s="15"/>
      <c r="BES1" s="15"/>
      <c r="BET1" s="15"/>
      <c r="BEU1" s="15"/>
      <c r="BEV1" s="15"/>
      <c r="BEW1" s="15"/>
      <c r="BEX1" s="15"/>
      <c r="BEY1" s="15"/>
      <c r="BEZ1" s="15"/>
      <c r="BFA1" s="15"/>
      <c r="BFB1" s="15"/>
      <c r="BFC1" s="15"/>
      <c r="BFD1" s="15"/>
      <c r="BFE1" s="15"/>
      <c r="BFF1" s="15"/>
      <c r="BFG1" s="15"/>
      <c r="BFH1" s="15"/>
      <c r="BFI1" s="15"/>
      <c r="BFJ1" s="15"/>
      <c r="BFK1" s="15"/>
      <c r="BFL1" s="15"/>
      <c r="BFM1" s="15"/>
      <c r="BFN1" s="15"/>
      <c r="BFO1" s="15"/>
      <c r="BFP1" s="15"/>
      <c r="BFQ1" s="15"/>
      <c r="BFR1" s="15"/>
      <c r="BFS1" s="15"/>
      <c r="BFT1" s="15"/>
      <c r="BFU1" s="15"/>
      <c r="BFV1" s="15"/>
      <c r="BFW1" s="15"/>
      <c r="BFX1" s="15"/>
      <c r="BFY1" s="15"/>
      <c r="BFZ1" s="15"/>
      <c r="BGA1" s="15"/>
      <c r="BGB1" s="15"/>
      <c r="BGC1" s="15"/>
      <c r="BGD1" s="15"/>
      <c r="BGE1" s="15"/>
      <c r="BGF1" s="15"/>
      <c r="BGG1" s="15"/>
      <c r="BGH1" s="15"/>
      <c r="BGI1" s="15"/>
      <c r="BGJ1" s="15"/>
      <c r="BGK1" s="15"/>
      <c r="BGL1" s="15"/>
      <c r="BGM1" s="15"/>
      <c r="BGN1" s="15"/>
      <c r="BGO1" s="15"/>
      <c r="BGP1" s="15"/>
      <c r="BGQ1" s="15"/>
      <c r="BGR1" s="15"/>
      <c r="BGS1" s="15"/>
      <c r="BGT1" s="15"/>
      <c r="BGU1" s="15"/>
      <c r="BGV1" s="15"/>
      <c r="BGW1" s="15"/>
      <c r="BGX1" s="15"/>
      <c r="BGY1" s="15"/>
      <c r="BGZ1" s="15"/>
      <c r="BHA1" s="15"/>
      <c r="BHB1" s="15"/>
      <c r="BHC1" s="15"/>
      <c r="BHD1" s="15"/>
      <c r="BHE1" s="15"/>
      <c r="BHF1" s="15"/>
      <c r="BHG1" s="15"/>
      <c r="BHH1" s="15"/>
      <c r="BHI1" s="15"/>
      <c r="BHJ1" s="15"/>
      <c r="BHK1" s="15"/>
      <c r="BHL1" s="15"/>
      <c r="BHM1" s="15"/>
      <c r="BHN1" s="15"/>
      <c r="BHO1" s="15"/>
      <c r="BHP1" s="15"/>
      <c r="BHQ1" s="15"/>
      <c r="BHR1" s="15"/>
      <c r="BHS1" s="15"/>
      <c r="BHT1" s="15"/>
      <c r="BHU1" s="15"/>
      <c r="BHV1" s="15"/>
      <c r="BHW1" s="15"/>
      <c r="BHX1" s="15"/>
      <c r="BHY1" s="15"/>
      <c r="BHZ1" s="15"/>
      <c r="BIA1" s="15"/>
      <c r="BIB1" s="15"/>
      <c r="BIC1" s="15"/>
      <c r="BID1" s="15"/>
      <c r="BIE1" s="15"/>
      <c r="BIF1" s="15"/>
      <c r="BIG1" s="15"/>
      <c r="BIH1" s="15"/>
      <c r="BII1" s="15"/>
      <c r="BIJ1" s="15"/>
      <c r="BIK1" s="15"/>
      <c r="BIL1" s="15"/>
      <c r="BIM1" s="15"/>
      <c r="BIN1" s="15"/>
      <c r="BIO1" s="15"/>
      <c r="BIP1" s="15"/>
      <c r="BIQ1" s="15"/>
      <c r="BIR1" s="15"/>
      <c r="BIS1" s="15"/>
      <c r="BIT1" s="15"/>
      <c r="BIU1" s="15"/>
      <c r="BIV1" s="15"/>
      <c r="BIW1" s="15"/>
      <c r="BIX1" s="15"/>
      <c r="BIY1" s="15"/>
      <c r="BIZ1" s="15"/>
      <c r="BJA1" s="15"/>
      <c r="BJB1" s="15"/>
      <c r="BJC1" s="15"/>
      <c r="BJD1" s="15"/>
      <c r="BJE1" s="15"/>
      <c r="BJF1" s="15"/>
      <c r="BJG1" s="15"/>
      <c r="BJH1" s="15"/>
      <c r="BJI1" s="15"/>
      <c r="BJJ1" s="15"/>
      <c r="BJK1" s="15"/>
      <c r="BJL1" s="15"/>
      <c r="BJM1" s="15"/>
      <c r="BJN1" s="15"/>
      <c r="BJO1" s="15"/>
      <c r="BJP1" s="15"/>
      <c r="BJQ1" s="15"/>
      <c r="BJR1" s="15"/>
      <c r="BJS1" s="15"/>
      <c r="BJT1" s="15"/>
      <c r="BJU1" s="15"/>
      <c r="BJV1" s="15"/>
      <c r="BJW1" s="15"/>
      <c r="BJX1" s="15"/>
      <c r="BJY1" s="15"/>
      <c r="BJZ1" s="15"/>
      <c r="BKA1" s="15"/>
      <c r="BKB1" s="15"/>
      <c r="BKC1" s="15"/>
      <c r="BKD1" s="15"/>
      <c r="BKE1" s="15"/>
      <c r="BKF1" s="15"/>
      <c r="BKG1" s="15"/>
      <c r="BKH1" s="15"/>
      <c r="BKI1" s="15"/>
      <c r="BKJ1" s="15"/>
      <c r="BKK1" s="15"/>
      <c r="BKL1" s="15"/>
      <c r="BKM1" s="15"/>
      <c r="BKN1" s="15"/>
      <c r="BKO1" s="15"/>
      <c r="BKP1" s="15"/>
      <c r="BKQ1" s="15"/>
      <c r="BKR1" s="15"/>
      <c r="BKS1" s="15"/>
      <c r="BKT1" s="15"/>
      <c r="BKU1" s="15"/>
      <c r="BKV1" s="15"/>
      <c r="BKW1" s="15"/>
      <c r="BKX1" s="15"/>
      <c r="BKY1" s="15"/>
      <c r="BKZ1" s="15"/>
      <c r="BLA1" s="15"/>
      <c r="BLB1" s="15"/>
      <c r="BLC1" s="15"/>
      <c r="BLD1" s="15"/>
      <c r="BLE1" s="15"/>
      <c r="BLF1" s="15"/>
      <c r="BLG1" s="15"/>
      <c r="BLH1" s="15"/>
      <c r="BLI1" s="15"/>
      <c r="BLJ1" s="15"/>
      <c r="BLK1" s="15"/>
      <c r="BLL1" s="15"/>
      <c r="BLM1" s="15"/>
      <c r="BLN1" s="15"/>
      <c r="BLO1" s="15"/>
      <c r="BLP1" s="15"/>
      <c r="BLQ1" s="15"/>
      <c r="BLR1" s="15"/>
      <c r="BLS1" s="15"/>
      <c r="BLT1" s="15"/>
      <c r="BLU1" s="15"/>
      <c r="BLV1" s="15"/>
      <c r="BLW1" s="15"/>
      <c r="BLX1" s="15"/>
      <c r="BLY1" s="15"/>
      <c r="BLZ1" s="15"/>
      <c r="BMA1" s="15"/>
      <c r="BMB1" s="15"/>
      <c r="BMC1" s="15"/>
      <c r="BMD1" s="15"/>
      <c r="BME1" s="15"/>
      <c r="BMF1" s="15"/>
      <c r="BMG1" s="15"/>
      <c r="BMH1" s="15"/>
      <c r="BMI1" s="15"/>
      <c r="BMJ1" s="15"/>
      <c r="BMK1" s="15"/>
      <c r="BML1" s="15"/>
      <c r="BMM1" s="15"/>
      <c r="BMN1" s="15"/>
      <c r="BMO1" s="15"/>
      <c r="BMP1" s="15"/>
      <c r="BMQ1" s="15"/>
      <c r="BMR1" s="15"/>
      <c r="BMS1" s="15"/>
      <c r="BMT1" s="15"/>
      <c r="BMU1" s="15"/>
      <c r="BMV1" s="15"/>
      <c r="BMW1" s="15"/>
      <c r="BMX1" s="15"/>
      <c r="BMY1" s="15"/>
      <c r="BMZ1" s="15"/>
      <c r="BNA1" s="15"/>
      <c r="BNB1" s="15"/>
      <c r="BNC1" s="15"/>
      <c r="BND1" s="15"/>
      <c r="BNE1" s="15"/>
      <c r="BNF1" s="15"/>
      <c r="BNG1" s="15"/>
      <c r="BNH1" s="15"/>
      <c r="BNI1" s="15"/>
      <c r="BNJ1" s="15"/>
      <c r="BNK1" s="15"/>
      <c r="BNL1" s="15"/>
      <c r="BNM1" s="15"/>
      <c r="BNN1" s="15"/>
      <c r="BNO1" s="15"/>
      <c r="BNP1" s="15"/>
      <c r="BNQ1" s="15"/>
      <c r="BNR1" s="15"/>
      <c r="BNS1" s="15"/>
      <c r="BNT1" s="15"/>
      <c r="BNU1" s="15"/>
      <c r="BNV1" s="15"/>
      <c r="BNW1" s="15"/>
      <c r="BNX1" s="15"/>
      <c r="BNY1" s="15"/>
      <c r="BNZ1" s="15"/>
      <c r="BOA1" s="15"/>
      <c r="BOB1" s="15"/>
      <c r="BOC1" s="15"/>
      <c r="BOD1" s="15"/>
      <c r="BOE1" s="15"/>
      <c r="BOF1" s="15"/>
      <c r="BOG1" s="15"/>
      <c r="BOH1" s="15"/>
      <c r="BOI1" s="15"/>
      <c r="BOJ1" s="15"/>
      <c r="BOK1" s="15"/>
      <c r="BOL1" s="15"/>
      <c r="BOM1" s="15"/>
      <c r="BON1" s="15"/>
      <c r="BOO1" s="15"/>
      <c r="BOP1" s="15"/>
      <c r="BOQ1" s="15"/>
      <c r="BOR1" s="15"/>
      <c r="BOS1" s="15"/>
      <c r="BOT1" s="15"/>
      <c r="BOU1" s="15"/>
      <c r="BOV1" s="15"/>
      <c r="BOW1" s="15"/>
      <c r="BOX1" s="15"/>
      <c r="BOY1" s="15"/>
      <c r="BOZ1" s="15"/>
      <c r="BPA1" s="15"/>
      <c r="BPB1" s="15"/>
      <c r="BPC1" s="15"/>
      <c r="BPD1" s="15"/>
      <c r="BPE1" s="15"/>
      <c r="BPF1" s="15"/>
      <c r="BPG1" s="15"/>
      <c r="BPH1" s="15"/>
      <c r="BPI1" s="15"/>
      <c r="BPJ1" s="15"/>
      <c r="BPK1" s="15"/>
      <c r="BPL1" s="15"/>
      <c r="BPM1" s="15"/>
      <c r="BPN1" s="15"/>
      <c r="BPO1" s="15"/>
      <c r="BPP1" s="15"/>
      <c r="BPQ1" s="15"/>
      <c r="BPR1" s="15"/>
      <c r="BPS1" s="15"/>
      <c r="BPT1" s="15"/>
      <c r="BPU1" s="15"/>
      <c r="BPV1" s="15"/>
      <c r="BPW1" s="15"/>
      <c r="BPX1" s="15"/>
      <c r="BPY1" s="15"/>
      <c r="BPZ1" s="15"/>
      <c r="BQA1" s="15"/>
      <c r="BQB1" s="15"/>
      <c r="BQC1" s="15"/>
      <c r="BQD1" s="15"/>
      <c r="BQE1" s="15"/>
      <c r="BQF1" s="15"/>
      <c r="BQG1" s="15"/>
      <c r="BQH1" s="15"/>
      <c r="BQI1" s="15"/>
      <c r="BQJ1" s="15"/>
      <c r="BQK1" s="15"/>
      <c r="BQL1" s="15"/>
      <c r="BQM1" s="15"/>
      <c r="BQN1" s="15"/>
      <c r="BQO1" s="15"/>
      <c r="BQP1" s="15"/>
      <c r="BQQ1" s="15"/>
      <c r="BQR1" s="15"/>
      <c r="BQS1" s="15"/>
      <c r="BQT1" s="15"/>
      <c r="BQU1" s="15"/>
      <c r="BQV1" s="15"/>
      <c r="BQW1" s="15"/>
      <c r="BQX1" s="15"/>
      <c r="BQY1" s="15"/>
      <c r="BQZ1" s="15"/>
      <c r="BRA1" s="15"/>
      <c r="BRB1" s="15"/>
      <c r="BRC1" s="15"/>
      <c r="BRD1" s="15"/>
      <c r="BRE1" s="15"/>
      <c r="BRF1" s="15"/>
      <c r="BRG1" s="15"/>
      <c r="BRH1" s="15"/>
      <c r="BRI1" s="15"/>
      <c r="BRJ1" s="15"/>
      <c r="BRK1" s="15"/>
      <c r="BRL1" s="15"/>
      <c r="BRM1" s="15"/>
      <c r="BRN1" s="15"/>
      <c r="BRO1" s="15"/>
      <c r="BRP1" s="15"/>
      <c r="BRQ1" s="15"/>
      <c r="BRR1" s="15"/>
      <c r="BRS1" s="15"/>
      <c r="BRT1" s="15"/>
      <c r="BRU1" s="15"/>
      <c r="BRV1" s="15"/>
      <c r="BRW1" s="15"/>
      <c r="BRX1" s="15"/>
      <c r="BRY1" s="15"/>
      <c r="BRZ1" s="15"/>
      <c r="BSA1" s="15"/>
      <c r="BSB1" s="15"/>
      <c r="BSC1" s="15"/>
      <c r="BSD1" s="15"/>
      <c r="BSE1" s="15"/>
      <c r="BSF1" s="15"/>
      <c r="BSG1" s="15"/>
      <c r="BSH1" s="15"/>
      <c r="BSI1" s="15"/>
      <c r="BSJ1" s="15"/>
      <c r="BSK1" s="15"/>
      <c r="BSL1" s="15"/>
      <c r="BSM1" s="15"/>
      <c r="BSN1" s="15"/>
      <c r="BSO1" s="15"/>
      <c r="BSP1" s="15"/>
      <c r="BSQ1" s="15"/>
      <c r="BSR1" s="15"/>
      <c r="BSS1" s="15"/>
      <c r="BST1" s="15"/>
      <c r="BSU1" s="15"/>
      <c r="BSV1" s="15"/>
      <c r="BSW1" s="15"/>
      <c r="BSX1" s="15"/>
      <c r="BSY1" s="15"/>
      <c r="BSZ1" s="15"/>
      <c r="BTA1" s="15"/>
      <c r="BTB1" s="15"/>
      <c r="BTC1" s="15"/>
      <c r="BTD1" s="15"/>
      <c r="BTE1" s="15"/>
      <c r="BTF1" s="15"/>
      <c r="BTG1" s="15"/>
      <c r="BTH1" s="15"/>
      <c r="BTI1" s="15"/>
      <c r="BTJ1" s="15"/>
      <c r="BTK1" s="15"/>
      <c r="BTL1" s="15"/>
      <c r="BTM1" s="15"/>
      <c r="BTN1" s="15"/>
      <c r="BTO1" s="15"/>
      <c r="BTP1" s="15"/>
      <c r="BTQ1" s="15"/>
      <c r="BTR1" s="15"/>
      <c r="BTS1" s="15"/>
      <c r="BTT1" s="15"/>
      <c r="BTU1" s="15"/>
      <c r="BTV1" s="15"/>
      <c r="BTW1" s="15"/>
      <c r="BTX1" s="15"/>
      <c r="BTY1" s="15"/>
      <c r="BTZ1" s="15"/>
      <c r="BUA1" s="15"/>
      <c r="BUB1" s="15"/>
      <c r="BUC1" s="15"/>
      <c r="BUD1" s="15"/>
      <c r="BUE1" s="15"/>
      <c r="BUF1" s="15"/>
      <c r="BUG1" s="15"/>
      <c r="BUH1" s="15"/>
      <c r="BUI1" s="15"/>
      <c r="BUJ1" s="15"/>
      <c r="BUK1" s="15"/>
      <c r="BUL1" s="15"/>
      <c r="BUM1" s="15"/>
      <c r="BUN1" s="15"/>
      <c r="BUO1" s="15"/>
      <c r="BUP1" s="15"/>
      <c r="BUQ1" s="15"/>
      <c r="BUR1" s="15"/>
      <c r="BUS1" s="15"/>
      <c r="BUT1" s="15"/>
      <c r="BUU1" s="15"/>
      <c r="BUV1" s="15"/>
      <c r="BUW1" s="15"/>
      <c r="BUX1" s="15"/>
      <c r="BUY1" s="15"/>
      <c r="BUZ1" s="15"/>
      <c r="BVA1" s="15"/>
      <c r="BVB1" s="15"/>
      <c r="BVC1" s="15"/>
      <c r="BVD1" s="15"/>
      <c r="BVE1" s="15"/>
      <c r="BVF1" s="15"/>
      <c r="BVG1" s="15"/>
      <c r="BVH1" s="15"/>
      <c r="BVI1" s="15"/>
      <c r="BVJ1" s="15"/>
      <c r="BVK1" s="15"/>
      <c r="BVL1" s="15"/>
      <c r="BVM1" s="15"/>
      <c r="BVN1" s="15"/>
      <c r="BVO1" s="15"/>
      <c r="BVP1" s="15"/>
      <c r="BVQ1" s="15"/>
      <c r="BVR1" s="15"/>
      <c r="BVS1" s="15"/>
      <c r="BVT1" s="15"/>
      <c r="BVU1" s="15"/>
      <c r="BVV1" s="15"/>
      <c r="BVW1" s="15"/>
      <c r="BVX1" s="15"/>
      <c r="BVY1" s="15"/>
      <c r="BVZ1" s="15"/>
      <c r="BWA1" s="15"/>
      <c r="BWB1" s="15"/>
      <c r="BWC1" s="15"/>
      <c r="BWD1" s="15"/>
      <c r="BWE1" s="15"/>
      <c r="BWF1" s="15"/>
      <c r="BWG1" s="15"/>
      <c r="BWH1" s="15"/>
      <c r="BWI1" s="15"/>
      <c r="BWJ1" s="15"/>
      <c r="BWK1" s="15"/>
      <c r="BWL1" s="15"/>
      <c r="BWM1" s="15"/>
      <c r="BWN1" s="15"/>
      <c r="BWO1" s="15"/>
      <c r="BWP1" s="15"/>
      <c r="BWQ1" s="15"/>
      <c r="BWR1" s="15"/>
      <c r="BWS1" s="15"/>
      <c r="BWT1" s="15"/>
      <c r="BWU1" s="15"/>
      <c r="BWV1" s="15"/>
      <c r="BWW1" s="15"/>
      <c r="BWX1" s="15"/>
      <c r="BWY1" s="15"/>
      <c r="BWZ1" s="15"/>
      <c r="BXA1" s="15"/>
      <c r="BXB1" s="15"/>
      <c r="BXC1" s="15"/>
      <c r="BXD1" s="15"/>
      <c r="BXE1" s="15"/>
      <c r="BXF1" s="15"/>
      <c r="BXG1" s="15"/>
      <c r="BXH1" s="15"/>
      <c r="BXI1" s="15"/>
      <c r="BXJ1" s="15"/>
      <c r="BXK1" s="15"/>
      <c r="BXL1" s="15"/>
      <c r="BXM1" s="15"/>
      <c r="BXN1" s="15"/>
      <c r="BXO1" s="15"/>
      <c r="BXP1" s="15"/>
      <c r="BXQ1" s="15"/>
      <c r="BXR1" s="15"/>
      <c r="BXS1" s="15"/>
      <c r="BXT1" s="15"/>
      <c r="BXU1" s="15"/>
      <c r="BXV1" s="15"/>
      <c r="BXW1" s="15"/>
      <c r="BXX1" s="15"/>
      <c r="BXY1" s="15"/>
      <c r="BXZ1" s="15"/>
      <c r="BYA1" s="15"/>
      <c r="BYB1" s="15"/>
      <c r="BYC1" s="15"/>
      <c r="BYD1" s="15"/>
      <c r="BYE1" s="15"/>
      <c r="BYF1" s="15"/>
      <c r="BYG1" s="15"/>
      <c r="BYH1" s="15"/>
      <c r="BYI1" s="15"/>
      <c r="BYJ1" s="15"/>
      <c r="BYK1" s="15"/>
      <c r="BYL1" s="15"/>
      <c r="BYM1" s="15"/>
      <c r="BYN1" s="15"/>
      <c r="BYO1" s="15"/>
      <c r="BYP1" s="15"/>
      <c r="BYQ1" s="15"/>
      <c r="BYR1" s="15"/>
      <c r="BYS1" s="15"/>
      <c r="BYT1" s="15"/>
      <c r="BYU1" s="15"/>
      <c r="BYV1" s="15"/>
      <c r="BYW1" s="15"/>
      <c r="BYX1" s="15"/>
      <c r="BYY1" s="15"/>
      <c r="BYZ1" s="15"/>
      <c r="BZA1" s="15"/>
      <c r="BZB1" s="15"/>
      <c r="BZC1" s="15"/>
      <c r="BZD1" s="15"/>
      <c r="BZE1" s="15"/>
      <c r="BZF1" s="15"/>
      <c r="BZG1" s="15"/>
      <c r="BZH1" s="15"/>
      <c r="BZI1" s="15"/>
      <c r="BZJ1" s="15"/>
      <c r="BZK1" s="15"/>
      <c r="BZL1" s="15"/>
      <c r="BZM1" s="15"/>
      <c r="BZN1" s="15"/>
      <c r="BZO1" s="15"/>
      <c r="BZP1" s="15"/>
      <c r="BZQ1" s="15"/>
      <c r="BZR1" s="15"/>
      <c r="BZS1" s="15"/>
      <c r="BZT1" s="15"/>
      <c r="BZU1" s="15"/>
      <c r="BZV1" s="15"/>
      <c r="BZW1" s="15"/>
      <c r="BZX1" s="15"/>
      <c r="BZY1" s="15"/>
      <c r="BZZ1" s="15"/>
      <c r="CAA1" s="15"/>
      <c r="CAB1" s="15"/>
      <c r="CAC1" s="15"/>
      <c r="CAD1" s="15"/>
      <c r="CAE1" s="15"/>
      <c r="CAF1" s="15"/>
      <c r="CAG1" s="15"/>
      <c r="CAH1" s="15"/>
      <c r="CAI1" s="15"/>
      <c r="CAJ1" s="15"/>
      <c r="CAK1" s="15"/>
      <c r="CAL1" s="15"/>
      <c r="CAM1" s="15"/>
      <c r="CAN1" s="15"/>
      <c r="CAO1" s="15"/>
      <c r="CAP1" s="15"/>
      <c r="CAQ1" s="15"/>
      <c r="CAR1" s="15"/>
      <c r="CAS1" s="15"/>
      <c r="CAT1" s="15"/>
      <c r="CAU1" s="15"/>
      <c r="CAV1" s="15"/>
      <c r="CAW1" s="15"/>
      <c r="CAX1" s="15"/>
      <c r="CAY1" s="15"/>
      <c r="CAZ1" s="15"/>
      <c r="CBA1" s="15"/>
      <c r="CBB1" s="15"/>
      <c r="CBC1" s="15"/>
      <c r="CBD1" s="15"/>
      <c r="CBE1" s="15"/>
      <c r="CBF1" s="15"/>
      <c r="CBG1" s="15"/>
      <c r="CBH1" s="15"/>
      <c r="CBI1" s="15"/>
      <c r="CBJ1" s="15"/>
      <c r="CBK1" s="15"/>
      <c r="CBL1" s="15"/>
      <c r="CBM1" s="15"/>
      <c r="CBN1" s="15"/>
      <c r="CBO1" s="15"/>
      <c r="CBP1" s="15"/>
      <c r="CBQ1" s="15"/>
      <c r="CBR1" s="15"/>
      <c r="CBS1" s="15"/>
      <c r="CBT1" s="15"/>
      <c r="CBU1" s="15"/>
      <c r="CBV1" s="15"/>
      <c r="CBW1" s="15"/>
      <c r="CBX1" s="15"/>
      <c r="CBY1" s="15"/>
      <c r="CBZ1" s="15"/>
      <c r="CCA1" s="15"/>
      <c r="CCB1" s="15"/>
      <c r="CCC1" s="15"/>
      <c r="CCD1" s="15"/>
      <c r="CCE1" s="15"/>
      <c r="CCF1" s="15"/>
      <c r="CCG1" s="15"/>
      <c r="CCH1" s="15"/>
      <c r="CCI1" s="15"/>
      <c r="CCJ1" s="15"/>
      <c r="CCK1" s="15"/>
      <c r="CCL1" s="15"/>
      <c r="CCM1" s="15"/>
      <c r="CCN1" s="15"/>
      <c r="CCO1" s="15"/>
      <c r="CCP1" s="15"/>
      <c r="CCQ1" s="15"/>
      <c r="CCR1" s="15"/>
      <c r="CCS1" s="15"/>
      <c r="CCT1" s="15"/>
      <c r="CCU1" s="15"/>
      <c r="CCV1" s="15"/>
      <c r="CCW1" s="15"/>
      <c r="CCX1" s="15"/>
      <c r="CCY1" s="15"/>
      <c r="CCZ1" s="15"/>
      <c r="CDA1" s="15"/>
      <c r="CDB1" s="15"/>
      <c r="CDC1" s="15"/>
      <c r="CDD1" s="15"/>
      <c r="CDE1" s="15"/>
      <c r="CDF1" s="15"/>
      <c r="CDG1" s="15"/>
      <c r="CDH1" s="15"/>
      <c r="CDI1" s="15"/>
      <c r="CDJ1" s="15"/>
      <c r="CDK1" s="15"/>
      <c r="CDL1" s="15"/>
      <c r="CDM1" s="15"/>
      <c r="CDN1" s="15"/>
      <c r="CDO1" s="15"/>
      <c r="CDP1" s="15"/>
      <c r="CDQ1" s="15"/>
      <c r="CDR1" s="15"/>
      <c r="CDS1" s="15"/>
      <c r="CDT1" s="15"/>
      <c r="CDU1" s="15"/>
      <c r="CDV1" s="15"/>
      <c r="CDW1" s="15"/>
      <c r="CDX1" s="15"/>
      <c r="CDY1" s="15"/>
      <c r="CDZ1" s="15"/>
      <c r="CEA1" s="15"/>
      <c r="CEB1" s="15"/>
      <c r="CEC1" s="15"/>
      <c r="CED1" s="15"/>
      <c r="CEE1" s="15"/>
      <c r="CEF1" s="15"/>
      <c r="CEG1" s="15"/>
      <c r="CEH1" s="15"/>
      <c r="CEI1" s="15"/>
      <c r="CEJ1" s="15"/>
      <c r="CEK1" s="15"/>
      <c r="CEL1" s="15"/>
      <c r="CEM1" s="15"/>
      <c r="CEN1" s="15"/>
      <c r="CEO1" s="15"/>
      <c r="CEP1" s="15"/>
      <c r="CEQ1" s="15"/>
      <c r="CER1" s="15"/>
      <c r="CES1" s="15"/>
      <c r="CET1" s="15"/>
      <c r="CEU1" s="15"/>
      <c r="CEV1" s="15"/>
      <c r="CEW1" s="15"/>
      <c r="CEX1" s="15"/>
      <c r="CEY1" s="15"/>
      <c r="CEZ1" s="15"/>
      <c r="CFA1" s="15"/>
      <c r="CFB1" s="15"/>
      <c r="CFC1" s="15"/>
      <c r="CFD1" s="15"/>
      <c r="CFE1" s="15"/>
      <c r="CFF1" s="15"/>
      <c r="CFG1" s="15"/>
      <c r="CFH1" s="15"/>
      <c r="CFI1" s="15"/>
      <c r="CFJ1" s="15"/>
      <c r="CFK1" s="15"/>
      <c r="CFL1" s="15"/>
      <c r="CFM1" s="15"/>
      <c r="CFN1" s="15"/>
      <c r="CFO1" s="15"/>
      <c r="CFP1" s="15"/>
      <c r="CFQ1" s="15"/>
      <c r="CFR1" s="15"/>
      <c r="CFS1" s="15"/>
      <c r="CFT1" s="15"/>
      <c r="CFU1" s="15"/>
      <c r="CFV1" s="15"/>
      <c r="CFW1" s="15"/>
      <c r="CFX1" s="15"/>
      <c r="CFY1" s="15"/>
      <c r="CFZ1" s="15"/>
      <c r="CGA1" s="15"/>
      <c r="CGB1" s="15"/>
      <c r="CGC1" s="15"/>
      <c r="CGD1" s="15"/>
      <c r="CGE1" s="15"/>
      <c r="CGF1" s="15"/>
      <c r="CGG1" s="15"/>
      <c r="CGH1" s="15"/>
      <c r="CGI1" s="15"/>
      <c r="CGJ1" s="15"/>
      <c r="CGK1" s="15"/>
      <c r="CGL1" s="15"/>
      <c r="CGM1" s="15"/>
      <c r="CGN1" s="15"/>
      <c r="CGO1" s="15"/>
      <c r="CGP1" s="15"/>
      <c r="CGQ1" s="15"/>
      <c r="CGR1" s="15"/>
      <c r="CGS1" s="15"/>
      <c r="CGT1" s="15"/>
      <c r="CGU1" s="15"/>
      <c r="CGV1" s="15"/>
      <c r="CGW1" s="15"/>
      <c r="CGX1" s="15"/>
      <c r="CGY1" s="15"/>
      <c r="CGZ1" s="15"/>
      <c r="CHA1" s="15"/>
      <c r="CHB1" s="15"/>
      <c r="CHC1" s="15"/>
      <c r="CHD1" s="15"/>
      <c r="CHE1" s="15"/>
      <c r="CHF1" s="15"/>
      <c r="CHG1" s="15"/>
      <c r="CHH1" s="15"/>
      <c r="CHI1" s="15"/>
      <c r="CHJ1" s="15"/>
      <c r="CHK1" s="15"/>
      <c r="CHL1" s="15"/>
      <c r="CHM1" s="15"/>
      <c r="CHN1" s="15"/>
      <c r="CHO1" s="15"/>
      <c r="CHP1" s="15"/>
      <c r="CHQ1" s="15"/>
      <c r="CHR1" s="15"/>
      <c r="CHS1" s="15"/>
      <c r="CHT1" s="15"/>
      <c r="CHU1" s="15"/>
      <c r="CHV1" s="15"/>
      <c r="CHW1" s="15"/>
      <c r="CHX1" s="15"/>
      <c r="CHY1" s="15"/>
      <c r="CHZ1" s="15"/>
      <c r="CIA1" s="15"/>
      <c r="CIB1" s="15"/>
      <c r="CIC1" s="15"/>
      <c r="CID1" s="15"/>
      <c r="CIE1" s="15"/>
      <c r="CIF1" s="15"/>
      <c r="CIG1" s="15"/>
      <c r="CIH1" s="15"/>
      <c r="CII1" s="15"/>
      <c r="CIJ1" s="15"/>
      <c r="CIK1" s="15"/>
      <c r="CIL1" s="15"/>
      <c r="CIM1" s="15"/>
      <c r="CIN1" s="15"/>
      <c r="CIO1" s="15"/>
      <c r="CIP1" s="15"/>
      <c r="CIQ1" s="15"/>
      <c r="CIR1" s="15"/>
      <c r="CIS1" s="15"/>
      <c r="CIT1" s="15"/>
      <c r="CIU1" s="15"/>
      <c r="CIV1" s="15"/>
      <c r="CIW1" s="15"/>
      <c r="CIX1" s="15"/>
      <c r="CIY1" s="15"/>
      <c r="CIZ1" s="15"/>
      <c r="CJA1" s="15"/>
      <c r="CJB1" s="15"/>
      <c r="CJC1" s="15"/>
      <c r="CJD1" s="15"/>
      <c r="CJE1" s="15"/>
      <c r="CJF1" s="15"/>
      <c r="CJG1" s="15"/>
      <c r="CJH1" s="15"/>
      <c r="CJI1" s="15"/>
      <c r="CJJ1" s="15"/>
      <c r="CJK1" s="15"/>
      <c r="CJL1" s="15"/>
      <c r="CJM1" s="15"/>
      <c r="CJN1" s="15"/>
      <c r="CJO1" s="15"/>
      <c r="CJP1" s="15"/>
      <c r="CJQ1" s="15"/>
      <c r="CJR1" s="15"/>
      <c r="CJS1" s="15"/>
      <c r="CJT1" s="15"/>
      <c r="CJU1" s="15"/>
      <c r="CJV1" s="15"/>
      <c r="CJW1" s="15"/>
      <c r="CJX1" s="15"/>
      <c r="CJY1" s="15"/>
      <c r="CJZ1" s="15"/>
      <c r="CKA1" s="15"/>
      <c r="CKB1" s="15"/>
      <c r="CKC1" s="15"/>
      <c r="CKD1" s="15"/>
      <c r="CKE1" s="15"/>
      <c r="CKF1" s="15"/>
      <c r="CKG1" s="15"/>
      <c r="CKH1" s="15"/>
      <c r="CKI1" s="15"/>
      <c r="CKJ1" s="15"/>
      <c r="CKK1" s="15"/>
      <c r="CKL1" s="15"/>
      <c r="CKM1" s="15"/>
      <c r="CKN1" s="15"/>
      <c r="CKO1" s="15"/>
      <c r="CKP1" s="15"/>
      <c r="CKQ1" s="15"/>
      <c r="CKR1" s="15"/>
      <c r="CKS1" s="15"/>
      <c r="CKT1" s="15"/>
      <c r="CKU1" s="15"/>
      <c r="CKV1" s="15"/>
      <c r="CKW1" s="15"/>
      <c r="CKX1" s="15"/>
      <c r="CKY1" s="15"/>
      <c r="CKZ1" s="15"/>
      <c r="CLA1" s="15"/>
      <c r="CLB1" s="15"/>
      <c r="CLC1" s="15"/>
      <c r="CLD1" s="15"/>
      <c r="CLE1" s="15"/>
      <c r="CLF1" s="15"/>
      <c r="CLG1" s="15"/>
      <c r="CLH1" s="15"/>
      <c r="CLI1" s="15"/>
      <c r="CLJ1" s="15"/>
      <c r="CLK1" s="15"/>
      <c r="CLL1" s="15"/>
      <c r="CLM1" s="15"/>
      <c r="CLN1" s="15"/>
      <c r="CLO1" s="15"/>
      <c r="CLP1" s="15"/>
      <c r="CLQ1" s="15"/>
      <c r="CLR1" s="15"/>
      <c r="CLS1" s="15"/>
      <c r="CLT1" s="15"/>
      <c r="CLU1" s="15"/>
      <c r="CLV1" s="15"/>
      <c r="CLW1" s="15"/>
      <c r="CLX1" s="15"/>
      <c r="CLY1" s="15"/>
      <c r="CLZ1" s="15"/>
      <c r="CMA1" s="15"/>
      <c r="CMB1" s="15"/>
      <c r="CMC1" s="15"/>
      <c r="CMD1" s="15"/>
      <c r="CME1" s="15"/>
      <c r="CMF1" s="15"/>
      <c r="CMG1" s="15"/>
      <c r="CMH1" s="15"/>
      <c r="CMI1" s="15"/>
      <c r="CMJ1" s="15"/>
      <c r="CMK1" s="15"/>
      <c r="CML1" s="15"/>
      <c r="CMM1" s="15"/>
      <c r="CMN1" s="15"/>
      <c r="CMO1" s="15"/>
      <c r="CMP1" s="15"/>
      <c r="CMQ1" s="15"/>
      <c r="CMR1" s="15"/>
      <c r="CMS1" s="15"/>
      <c r="CMT1" s="15"/>
      <c r="CMU1" s="15"/>
      <c r="CMV1" s="15"/>
      <c r="CMW1" s="15"/>
      <c r="CMX1" s="15"/>
      <c r="CMY1" s="15"/>
      <c r="CMZ1" s="15"/>
      <c r="CNA1" s="15"/>
      <c r="CNB1" s="15"/>
      <c r="CNC1" s="15"/>
      <c r="CND1" s="15"/>
      <c r="CNE1" s="15"/>
      <c r="CNF1" s="15"/>
      <c r="CNG1" s="15"/>
      <c r="CNH1" s="15"/>
      <c r="CNI1" s="15"/>
      <c r="CNJ1" s="15"/>
      <c r="CNK1" s="15"/>
      <c r="CNL1" s="15"/>
      <c r="CNM1" s="15"/>
      <c r="CNN1" s="15"/>
      <c r="CNO1" s="15"/>
      <c r="CNP1" s="15"/>
      <c r="CNQ1" s="15"/>
      <c r="CNR1" s="15"/>
      <c r="CNS1" s="15"/>
      <c r="CNT1" s="15"/>
      <c r="CNU1" s="15"/>
      <c r="CNV1" s="15"/>
      <c r="CNW1" s="15"/>
      <c r="CNX1" s="15"/>
      <c r="CNY1" s="15"/>
      <c r="CNZ1" s="15"/>
      <c r="COA1" s="15"/>
      <c r="COB1" s="15"/>
      <c r="COC1" s="15"/>
      <c r="COD1" s="15"/>
      <c r="COE1" s="15"/>
      <c r="COF1" s="15"/>
      <c r="COG1" s="15"/>
      <c r="COH1" s="15"/>
      <c r="COI1" s="15"/>
      <c r="COJ1" s="15"/>
      <c r="COK1" s="15"/>
      <c r="COL1" s="15"/>
      <c r="COM1" s="15"/>
      <c r="CON1" s="15"/>
      <c r="COO1" s="15"/>
      <c r="COP1" s="15"/>
      <c r="COQ1" s="15"/>
      <c r="COR1" s="15"/>
      <c r="COS1" s="15"/>
      <c r="COT1" s="15"/>
      <c r="COU1" s="15"/>
      <c r="COV1" s="15"/>
      <c r="COW1" s="15"/>
      <c r="COX1" s="15"/>
      <c r="COY1" s="15"/>
      <c r="COZ1" s="15"/>
      <c r="CPA1" s="15"/>
      <c r="CPB1" s="15"/>
      <c r="CPC1" s="15"/>
      <c r="CPD1" s="15"/>
      <c r="CPE1" s="15"/>
      <c r="CPF1" s="15"/>
      <c r="CPG1" s="15"/>
      <c r="CPH1" s="15"/>
      <c r="CPI1" s="15"/>
      <c r="CPJ1" s="15"/>
      <c r="CPK1" s="15"/>
      <c r="CPL1" s="15"/>
      <c r="CPM1" s="15"/>
      <c r="CPN1" s="15"/>
      <c r="CPO1" s="15"/>
      <c r="CPP1" s="15"/>
      <c r="CPQ1" s="15"/>
      <c r="CPR1" s="15"/>
      <c r="CPS1" s="15"/>
      <c r="CPT1" s="15"/>
      <c r="CPU1" s="15"/>
      <c r="CPV1" s="15"/>
      <c r="CPW1" s="15"/>
      <c r="CPX1" s="15"/>
      <c r="CPY1" s="15"/>
      <c r="CPZ1" s="15"/>
      <c r="CQA1" s="15"/>
      <c r="CQB1" s="15"/>
      <c r="CQC1" s="15"/>
      <c r="CQD1" s="15"/>
      <c r="CQE1" s="15"/>
      <c r="CQF1" s="15"/>
      <c r="CQG1" s="15"/>
      <c r="CQH1" s="15"/>
      <c r="CQI1" s="15"/>
      <c r="CQJ1" s="15"/>
      <c r="CQK1" s="15"/>
      <c r="CQL1" s="15"/>
      <c r="CQM1" s="15"/>
      <c r="CQN1" s="15"/>
      <c r="CQO1" s="15"/>
      <c r="CQP1" s="15"/>
      <c r="CQQ1" s="15"/>
      <c r="CQR1" s="15"/>
      <c r="CQS1" s="15"/>
      <c r="CQT1" s="15"/>
      <c r="CQU1" s="15"/>
      <c r="CQV1" s="15"/>
      <c r="CQW1" s="15"/>
      <c r="CQX1" s="15"/>
      <c r="CQY1" s="15"/>
      <c r="CQZ1" s="15"/>
      <c r="CRA1" s="15"/>
      <c r="CRB1" s="15"/>
      <c r="CRC1" s="15"/>
      <c r="CRD1" s="15"/>
      <c r="CRE1" s="15"/>
      <c r="CRF1" s="15"/>
      <c r="CRG1" s="15"/>
      <c r="CRH1" s="15"/>
      <c r="CRI1" s="15"/>
      <c r="CRJ1" s="15"/>
      <c r="CRK1" s="15"/>
      <c r="CRL1" s="15"/>
      <c r="CRM1" s="15"/>
      <c r="CRN1" s="15"/>
      <c r="CRO1" s="15"/>
      <c r="CRP1" s="15"/>
      <c r="CRQ1" s="15"/>
      <c r="CRR1" s="15"/>
      <c r="CRS1" s="15"/>
      <c r="CRT1" s="15"/>
      <c r="CRU1" s="15"/>
      <c r="CRV1" s="15"/>
      <c r="CRW1" s="15"/>
      <c r="CRX1" s="15"/>
      <c r="CRY1" s="15"/>
      <c r="CRZ1" s="15"/>
      <c r="CSA1" s="15"/>
      <c r="CSB1" s="15"/>
      <c r="CSC1" s="15"/>
      <c r="CSD1" s="15"/>
      <c r="CSE1" s="15"/>
      <c r="CSF1" s="15"/>
      <c r="CSG1" s="15"/>
      <c r="CSH1" s="15"/>
      <c r="CSI1" s="15"/>
      <c r="CSJ1" s="15"/>
      <c r="CSK1" s="15"/>
      <c r="CSL1" s="15"/>
      <c r="CSM1" s="15"/>
      <c r="CSN1" s="15"/>
      <c r="CSO1" s="15"/>
      <c r="CSP1" s="15"/>
      <c r="CSQ1" s="15"/>
      <c r="CSR1" s="15"/>
      <c r="CSS1" s="15"/>
      <c r="CST1" s="15"/>
      <c r="CSU1" s="15"/>
      <c r="CSV1" s="15"/>
      <c r="CSW1" s="15"/>
      <c r="CSX1" s="15"/>
      <c r="CSY1" s="15"/>
      <c r="CSZ1" s="15"/>
      <c r="CTA1" s="15"/>
      <c r="CTB1" s="15"/>
      <c r="CTC1" s="15"/>
      <c r="CTD1" s="15"/>
      <c r="CTE1" s="15"/>
      <c r="CTF1" s="15"/>
      <c r="CTG1" s="15"/>
      <c r="CTH1" s="15"/>
      <c r="CTI1" s="15"/>
      <c r="CTJ1" s="15"/>
      <c r="CTK1" s="15"/>
      <c r="CTL1" s="15"/>
      <c r="CTM1" s="15"/>
      <c r="CTN1" s="15"/>
      <c r="CTO1" s="15"/>
      <c r="CTP1" s="15"/>
      <c r="CTQ1" s="15"/>
      <c r="CTR1" s="15"/>
      <c r="CTS1" s="15"/>
      <c r="CTT1" s="15"/>
      <c r="CTU1" s="15"/>
      <c r="CTV1" s="15"/>
      <c r="CTW1" s="15"/>
      <c r="CTX1" s="15"/>
      <c r="CTY1" s="15"/>
      <c r="CTZ1" s="15"/>
      <c r="CUA1" s="15"/>
      <c r="CUB1" s="15"/>
      <c r="CUC1" s="15"/>
      <c r="CUD1" s="15"/>
      <c r="CUE1" s="15"/>
      <c r="CUF1" s="15"/>
      <c r="CUG1" s="15"/>
      <c r="CUH1" s="15"/>
      <c r="CUI1" s="15"/>
      <c r="CUJ1" s="15"/>
      <c r="CUK1" s="15"/>
      <c r="CUL1" s="15"/>
      <c r="CUM1" s="15"/>
      <c r="CUN1" s="15"/>
      <c r="CUO1" s="15"/>
      <c r="CUP1" s="15"/>
      <c r="CUQ1" s="15"/>
      <c r="CUR1" s="15"/>
      <c r="CUS1" s="15"/>
      <c r="CUT1" s="15"/>
      <c r="CUU1" s="15"/>
      <c r="CUV1" s="15"/>
      <c r="CUW1" s="15"/>
      <c r="CUX1" s="15"/>
      <c r="CUY1" s="15"/>
      <c r="CUZ1" s="15"/>
      <c r="CVA1" s="15"/>
      <c r="CVB1" s="15"/>
      <c r="CVC1" s="15"/>
      <c r="CVD1" s="15"/>
      <c r="CVE1" s="15"/>
      <c r="CVF1" s="15"/>
      <c r="CVG1" s="15"/>
      <c r="CVH1" s="15"/>
      <c r="CVI1" s="15"/>
      <c r="CVJ1" s="15"/>
      <c r="CVK1" s="15"/>
      <c r="CVL1" s="15"/>
      <c r="CVM1" s="15"/>
      <c r="CVN1" s="15"/>
      <c r="CVO1" s="15"/>
      <c r="CVP1" s="15"/>
      <c r="CVQ1" s="15"/>
      <c r="CVR1" s="15"/>
      <c r="CVS1" s="15"/>
      <c r="CVT1" s="15"/>
      <c r="CVU1" s="15"/>
      <c r="CVV1" s="15"/>
      <c r="CVW1" s="15"/>
      <c r="CVX1" s="15"/>
      <c r="CVY1" s="15"/>
      <c r="CVZ1" s="15"/>
      <c r="CWA1" s="15"/>
      <c r="CWB1" s="15"/>
      <c r="CWC1" s="15"/>
      <c r="CWD1" s="15"/>
      <c r="CWE1" s="15"/>
      <c r="CWF1" s="15"/>
      <c r="CWG1" s="15"/>
      <c r="CWH1" s="15"/>
      <c r="CWI1" s="15"/>
      <c r="CWJ1" s="15"/>
      <c r="CWK1" s="15"/>
      <c r="CWL1" s="15"/>
      <c r="CWM1" s="15"/>
      <c r="CWN1" s="15"/>
      <c r="CWO1" s="15"/>
      <c r="CWP1" s="15"/>
      <c r="CWQ1" s="15"/>
      <c r="CWR1" s="15"/>
      <c r="CWS1" s="15"/>
      <c r="CWT1" s="15"/>
      <c r="CWU1" s="15"/>
      <c r="CWV1" s="15"/>
      <c r="CWW1" s="15"/>
      <c r="CWX1" s="15"/>
      <c r="CWY1" s="15"/>
      <c r="CWZ1" s="15"/>
      <c r="CXA1" s="15"/>
      <c r="CXB1" s="15"/>
      <c r="CXC1" s="15"/>
      <c r="CXD1" s="15"/>
      <c r="CXE1" s="15"/>
      <c r="CXF1" s="15"/>
      <c r="CXG1" s="15"/>
      <c r="CXH1" s="15"/>
      <c r="CXI1" s="15"/>
      <c r="CXJ1" s="15"/>
      <c r="CXK1" s="15"/>
      <c r="CXL1" s="15"/>
      <c r="CXM1" s="15"/>
      <c r="CXN1" s="15"/>
      <c r="CXO1" s="15"/>
      <c r="CXP1" s="15"/>
      <c r="CXQ1" s="15"/>
      <c r="CXR1" s="15"/>
      <c r="CXS1" s="15"/>
      <c r="CXT1" s="15"/>
      <c r="CXU1" s="15"/>
      <c r="CXV1" s="15"/>
      <c r="CXW1" s="15"/>
      <c r="CXX1" s="15"/>
      <c r="CXY1" s="15"/>
      <c r="CXZ1" s="15"/>
      <c r="CYA1" s="15"/>
      <c r="CYB1" s="15"/>
      <c r="CYC1" s="15"/>
      <c r="CYD1" s="15"/>
      <c r="CYE1" s="15"/>
      <c r="CYF1" s="15"/>
      <c r="CYG1" s="15"/>
      <c r="CYH1" s="15"/>
      <c r="CYI1" s="15"/>
      <c r="CYJ1" s="15"/>
      <c r="CYK1" s="15"/>
      <c r="CYL1" s="15"/>
      <c r="CYM1" s="15"/>
      <c r="CYN1" s="15"/>
      <c r="CYO1" s="15"/>
      <c r="CYP1" s="15"/>
      <c r="CYQ1" s="15"/>
      <c r="CYR1" s="15"/>
      <c r="CYS1" s="15"/>
      <c r="CYT1" s="15"/>
      <c r="CYU1" s="15"/>
      <c r="CYV1" s="15"/>
      <c r="CYW1" s="15"/>
      <c r="CYX1" s="15"/>
      <c r="CYY1" s="15"/>
      <c r="CYZ1" s="15"/>
      <c r="CZA1" s="15"/>
      <c r="CZB1" s="15"/>
      <c r="CZC1" s="15"/>
      <c r="CZD1" s="15"/>
      <c r="CZE1" s="15"/>
      <c r="CZF1" s="15"/>
      <c r="CZG1" s="15"/>
      <c r="CZH1" s="15"/>
      <c r="CZI1" s="15"/>
      <c r="CZJ1" s="15"/>
      <c r="CZK1" s="15"/>
      <c r="CZL1" s="15"/>
      <c r="CZM1" s="15"/>
      <c r="CZN1" s="15"/>
      <c r="CZO1" s="15"/>
      <c r="CZP1" s="15"/>
      <c r="CZQ1" s="15"/>
      <c r="CZR1" s="15"/>
      <c r="CZS1" s="15"/>
      <c r="CZT1" s="15"/>
      <c r="CZU1" s="15"/>
      <c r="CZV1" s="15"/>
      <c r="CZW1" s="15"/>
      <c r="CZX1" s="15"/>
      <c r="CZY1" s="15"/>
      <c r="CZZ1" s="15"/>
      <c r="DAA1" s="15"/>
      <c r="DAB1" s="15"/>
      <c r="DAC1" s="15"/>
      <c r="DAD1" s="15"/>
      <c r="DAE1" s="15"/>
      <c r="DAF1" s="15"/>
      <c r="DAG1" s="15"/>
      <c r="DAH1" s="15"/>
      <c r="DAI1" s="15"/>
      <c r="DAJ1" s="15"/>
      <c r="DAK1" s="15"/>
      <c r="DAL1" s="15"/>
      <c r="DAM1" s="15"/>
      <c r="DAN1" s="15"/>
      <c r="DAO1" s="15"/>
      <c r="DAP1" s="15"/>
      <c r="DAQ1" s="15"/>
      <c r="DAR1" s="15"/>
      <c r="DAS1" s="15"/>
      <c r="DAT1" s="15"/>
      <c r="DAU1" s="15"/>
      <c r="DAV1" s="15"/>
      <c r="DAW1" s="15"/>
      <c r="DAX1" s="15"/>
      <c r="DAY1" s="15"/>
      <c r="DAZ1" s="15"/>
      <c r="DBA1" s="15"/>
      <c r="DBB1" s="15"/>
      <c r="DBC1" s="15"/>
      <c r="DBD1" s="15"/>
      <c r="DBE1" s="15"/>
      <c r="DBF1" s="15"/>
      <c r="DBG1" s="15"/>
      <c r="DBH1" s="15"/>
      <c r="DBI1" s="15"/>
      <c r="DBJ1" s="15"/>
      <c r="DBK1" s="15"/>
      <c r="DBL1" s="15"/>
      <c r="DBM1" s="15"/>
      <c r="DBN1" s="15"/>
      <c r="DBO1" s="15"/>
      <c r="DBP1" s="15"/>
      <c r="DBQ1" s="15"/>
      <c r="DBR1" s="15"/>
      <c r="DBS1" s="15"/>
      <c r="DBT1" s="15"/>
      <c r="DBU1" s="15"/>
      <c r="DBV1" s="15"/>
      <c r="DBW1" s="15"/>
      <c r="DBX1" s="15"/>
      <c r="DBY1" s="15"/>
      <c r="DBZ1" s="15"/>
      <c r="DCA1" s="15"/>
      <c r="DCB1" s="15"/>
      <c r="DCC1" s="15"/>
      <c r="DCD1" s="15"/>
      <c r="DCE1" s="15"/>
      <c r="DCF1" s="15"/>
      <c r="DCG1" s="15"/>
      <c r="DCH1" s="15"/>
      <c r="DCI1" s="15"/>
      <c r="DCJ1" s="15"/>
      <c r="DCK1" s="15"/>
      <c r="DCL1" s="15"/>
      <c r="DCM1" s="15"/>
      <c r="DCN1" s="15"/>
      <c r="DCO1" s="15"/>
      <c r="DCP1" s="15"/>
      <c r="DCQ1" s="15"/>
      <c r="DCR1" s="15"/>
      <c r="DCS1" s="15"/>
      <c r="DCT1" s="15"/>
      <c r="DCU1" s="15"/>
      <c r="DCV1" s="15"/>
      <c r="DCW1" s="15"/>
      <c r="DCX1" s="15"/>
      <c r="DCY1" s="15"/>
      <c r="DCZ1" s="15"/>
      <c r="DDA1" s="15"/>
      <c r="DDB1" s="15"/>
      <c r="DDC1" s="15"/>
      <c r="DDD1" s="15"/>
      <c r="DDE1" s="15"/>
      <c r="DDF1" s="15"/>
      <c r="DDG1" s="15"/>
      <c r="DDH1" s="15"/>
      <c r="DDI1" s="15"/>
      <c r="DDJ1" s="15"/>
      <c r="DDK1" s="15"/>
      <c r="DDL1" s="15"/>
      <c r="DDM1" s="15"/>
      <c r="DDN1" s="15"/>
      <c r="DDO1" s="15"/>
      <c r="DDP1" s="15"/>
      <c r="DDQ1" s="15"/>
      <c r="DDR1" s="15"/>
      <c r="DDS1" s="15"/>
      <c r="DDT1" s="15"/>
      <c r="DDU1" s="15"/>
      <c r="DDV1" s="15"/>
      <c r="DDW1" s="15"/>
      <c r="DDX1" s="15"/>
      <c r="DDY1" s="15"/>
      <c r="DDZ1" s="15"/>
      <c r="DEA1" s="15"/>
      <c r="DEB1" s="15"/>
      <c r="DEC1" s="15"/>
      <c r="DED1" s="15"/>
      <c r="DEE1" s="15"/>
      <c r="DEF1" s="15"/>
      <c r="DEG1" s="15"/>
      <c r="DEH1" s="15"/>
      <c r="DEI1" s="15"/>
      <c r="DEJ1" s="15"/>
      <c r="DEK1" s="15"/>
      <c r="DEL1" s="15"/>
      <c r="DEM1" s="15"/>
      <c r="DEN1" s="15"/>
      <c r="DEO1" s="15"/>
      <c r="DEP1" s="15"/>
      <c r="DEQ1" s="15"/>
      <c r="DER1" s="15"/>
      <c r="DES1" s="15"/>
      <c r="DET1" s="15"/>
      <c r="DEU1" s="15"/>
      <c r="DEV1" s="15"/>
      <c r="DEW1" s="15"/>
      <c r="DEX1" s="15"/>
      <c r="DEY1" s="15"/>
      <c r="DEZ1" s="15"/>
      <c r="DFA1" s="15"/>
      <c r="DFB1" s="15"/>
      <c r="DFC1" s="15"/>
      <c r="DFD1" s="15"/>
      <c r="DFE1" s="15"/>
      <c r="DFF1" s="15"/>
      <c r="DFG1" s="15"/>
      <c r="DFH1" s="15"/>
      <c r="DFI1" s="15"/>
      <c r="DFJ1" s="15"/>
      <c r="DFK1" s="15"/>
      <c r="DFL1" s="15"/>
      <c r="DFM1" s="15"/>
      <c r="DFN1" s="15"/>
      <c r="DFO1" s="15"/>
      <c r="DFP1" s="15"/>
      <c r="DFQ1" s="15"/>
      <c r="DFR1" s="15"/>
      <c r="DFS1" s="15"/>
      <c r="DFT1" s="15"/>
      <c r="DFU1" s="15"/>
      <c r="DFV1" s="15"/>
      <c r="DFW1" s="15"/>
      <c r="DFX1" s="15"/>
      <c r="DFY1" s="15"/>
      <c r="DFZ1" s="15"/>
      <c r="DGA1" s="15"/>
      <c r="DGB1" s="15"/>
      <c r="DGC1" s="15"/>
      <c r="DGD1" s="15"/>
      <c r="DGE1" s="15"/>
      <c r="DGF1" s="15"/>
      <c r="DGG1" s="15"/>
      <c r="DGH1" s="15"/>
      <c r="DGI1" s="15"/>
      <c r="DGJ1" s="15"/>
      <c r="DGK1" s="15"/>
      <c r="DGL1" s="15"/>
      <c r="DGM1" s="15"/>
      <c r="DGN1" s="15"/>
      <c r="DGO1" s="15"/>
      <c r="DGP1" s="15"/>
      <c r="DGQ1" s="15"/>
      <c r="DGR1" s="15"/>
      <c r="DGS1" s="15"/>
      <c r="DGT1" s="15"/>
      <c r="DGU1" s="15"/>
      <c r="DGV1" s="15"/>
      <c r="DGW1" s="15"/>
      <c r="DGX1" s="15"/>
      <c r="DGY1" s="15"/>
      <c r="DGZ1" s="15"/>
      <c r="DHA1" s="15"/>
      <c r="DHB1" s="15"/>
      <c r="DHC1" s="15"/>
      <c r="DHD1" s="15"/>
      <c r="DHE1" s="15"/>
      <c r="DHF1" s="15"/>
      <c r="DHG1" s="15"/>
      <c r="DHH1" s="15"/>
      <c r="DHI1" s="15"/>
      <c r="DHJ1" s="15"/>
      <c r="DHK1" s="15"/>
      <c r="DHL1" s="15"/>
      <c r="DHM1" s="15"/>
      <c r="DHN1" s="15"/>
      <c r="DHO1" s="15"/>
      <c r="DHP1" s="15"/>
      <c r="DHQ1" s="15"/>
      <c r="DHR1" s="15"/>
      <c r="DHS1" s="15"/>
      <c r="DHT1" s="15"/>
      <c r="DHU1" s="15"/>
      <c r="DHV1" s="15"/>
      <c r="DHW1" s="15"/>
      <c r="DHX1" s="15"/>
      <c r="DHY1" s="15"/>
      <c r="DHZ1" s="15"/>
      <c r="DIA1" s="15"/>
      <c r="DIB1" s="15"/>
      <c r="DIC1" s="15"/>
      <c r="DID1" s="15"/>
      <c r="DIE1" s="15"/>
      <c r="DIF1" s="15"/>
      <c r="DIG1" s="15"/>
      <c r="DIH1" s="15"/>
      <c r="DII1" s="15"/>
      <c r="DIJ1" s="15"/>
      <c r="DIK1" s="15"/>
      <c r="DIL1" s="15"/>
      <c r="DIM1" s="15"/>
      <c r="DIN1" s="15"/>
      <c r="DIO1" s="15"/>
      <c r="DIP1" s="15"/>
      <c r="DIQ1" s="15"/>
      <c r="DIR1" s="15"/>
      <c r="DIS1" s="15"/>
      <c r="DIT1" s="15"/>
      <c r="DIU1" s="15"/>
      <c r="DIV1" s="15"/>
      <c r="DIW1" s="15"/>
      <c r="DIX1" s="15"/>
      <c r="DIY1" s="15"/>
      <c r="DIZ1" s="15"/>
      <c r="DJA1" s="15"/>
      <c r="DJB1" s="15"/>
      <c r="DJC1" s="15"/>
      <c r="DJD1" s="15"/>
      <c r="DJE1" s="15"/>
      <c r="DJF1" s="15"/>
      <c r="DJG1" s="15"/>
      <c r="DJH1" s="15"/>
      <c r="DJI1" s="15"/>
      <c r="DJJ1" s="15"/>
      <c r="DJK1" s="15"/>
      <c r="DJL1" s="15"/>
      <c r="DJM1" s="15"/>
      <c r="DJN1" s="15"/>
      <c r="DJO1" s="15"/>
      <c r="DJP1" s="15"/>
      <c r="DJQ1" s="15"/>
      <c r="DJR1" s="15"/>
      <c r="DJS1" s="15"/>
      <c r="DJT1" s="15"/>
      <c r="DJU1" s="15"/>
      <c r="DJV1" s="15"/>
      <c r="DJW1" s="15"/>
      <c r="DJX1" s="15"/>
      <c r="DJY1" s="15"/>
      <c r="DJZ1" s="15"/>
      <c r="DKA1" s="15"/>
      <c r="DKB1" s="15"/>
      <c r="DKC1" s="15"/>
      <c r="DKD1" s="15"/>
      <c r="DKE1" s="15"/>
      <c r="DKF1" s="15"/>
      <c r="DKG1" s="15"/>
      <c r="DKH1" s="15"/>
      <c r="DKI1" s="15"/>
      <c r="DKJ1" s="15"/>
      <c r="DKK1" s="15"/>
      <c r="DKL1" s="15"/>
      <c r="DKM1" s="15"/>
      <c r="DKN1" s="15"/>
      <c r="DKO1" s="15"/>
      <c r="DKP1" s="15"/>
      <c r="DKQ1" s="15"/>
      <c r="DKR1" s="15"/>
      <c r="DKS1" s="15"/>
      <c r="DKT1" s="15"/>
      <c r="DKU1" s="15"/>
      <c r="DKV1" s="15"/>
      <c r="DKW1" s="15"/>
      <c r="DKX1" s="15"/>
      <c r="DKY1" s="15"/>
      <c r="DKZ1" s="15"/>
      <c r="DLA1" s="15"/>
      <c r="DLB1" s="15"/>
      <c r="DLC1" s="15"/>
      <c r="DLD1" s="15"/>
      <c r="DLE1" s="15"/>
      <c r="DLF1" s="15"/>
      <c r="DLG1" s="15"/>
      <c r="DLH1" s="15"/>
      <c r="DLI1" s="15"/>
      <c r="DLJ1" s="15"/>
      <c r="DLK1" s="15"/>
      <c r="DLL1" s="15"/>
      <c r="DLM1" s="15"/>
      <c r="DLN1" s="15"/>
      <c r="DLO1" s="15"/>
      <c r="DLP1" s="15"/>
      <c r="DLQ1" s="15"/>
      <c r="DLR1" s="15"/>
      <c r="DLS1" s="15"/>
      <c r="DLT1" s="15"/>
      <c r="DLU1" s="15"/>
      <c r="DLV1" s="15"/>
      <c r="DLW1" s="15"/>
      <c r="DLX1" s="15"/>
      <c r="DLY1" s="15"/>
      <c r="DLZ1" s="15"/>
      <c r="DMA1" s="15"/>
      <c r="DMB1" s="15"/>
      <c r="DMC1" s="15"/>
      <c r="DMD1" s="15"/>
      <c r="DME1" s="15"/>
      <c r="DMF1" s="15"/>
      <c r="DMG1" s="15"/>
      <c r="DMH1" s="15"/>
      <c r="DMI1" s="15"/>
      <c r="DMJ1" s="15"/>
      <c r="DMK1" s="15"/>
      <c r="DML1" s="15"/>
      <c r="DMM1" s="15"/>
      <c r="DMN1" s="15"/>
      <c r="DMO1" s="15"/>
      <c r="DMP1" s="15"/>
      <c r="DMQ1" s="15"/>
      <c r="DMR1" s="15"/>
      <c r="DMS1" s="15"/>
      <c r="DMT1" s="15"/>
      <c r="DMU1" s="15"/>
      <c r="DMV1" s="15"/>
      <c r="DMW1" s="15"/>
      <c r="DMX1" s="15"/>
      <c r="DMY1" s="15"/>
      <c r="DMZ1" s="15"/>
      <c r="DNA1" s="15"/>
      <c r="DNB1" s="15"/>
      <c r="DNC1" s="15"/>
      <c r="DND1" s="15"/>
      <c r="DNE1" s="15"/>
      <c r="DNF1" s="15"/>
      <c r="DNG1" s="15"/>
      <c r="DNH1" s="15"/>
      <c r="DNI1" s="15"/>
      <c r="DNJ1" s="15"/>
      <c r="DNK1" s="15"/>
      <c r="DNL1" s="15"/>
      <c r="DNM1" s="15"/>
      <c r="DNN1" s="15"/>
      <c r="DNO1" s="15"/>
      <c r="DNP1" s="15"/>
      <c r="DNQ1" s="15"/>
      <c r="DNR1" s="15"/>
      <c r="DNS1" s="15"/>
      <c r="DNT1" s="15"/>
      <c r="DNU1" s="15"/>
      <c r="DNV1" s="15"/>
      <c r="DNW1" s="15"/>
      <c r="DNX1" s="15"/>
      <c r="DNY1" s="15"/>
      <c r="DNZ1" s="15"/>
      <c r="DOA1" s="15"/>
      <c r="DOB1" s="15"/>
      <c r="DOC1" s="15"/>
      <c r="DOD1" s="15"/>
      <c r="DOE1" s="15"/>
      <c r="DOF1" s="15"/>
      <c r="DOG1" s="15"/>
      <c r="DOH1" s="15"/>
      <c r="DOI1" s="15"/>
      <c r="DOJ1" s="15"/>
      <c r="DOK1" s="15"/>
      <c r="DOL1" s="15"/>
      <c r="DOM1" s="15"/>
      <c r="DON1" s="15"/>
      <c r="DOO1" s="15"/>
      <c r="DOP1" s="15"/>
      <c r="DOQ1" s="15"/>
      <c r="DOR1" s="15"/>
      <c r="DOS1" s="15"/>
      <c r="DOT1" s="15"/>
      <c r="DOU1" s="15"/>
      <c r="DOV1" s="15"/>
      <c r="DOW1" s="15"/>
      <c r="DOX1" s="15"/>
      <c r="DOY1" s="15"/>
      <c r="DOZ1" s="15"/>
      <c r="DPA1" s="15"/>
      <c r="DPB1" s="15"/>
      <c r="DPC1" s="15"/>
      <c r="DPD1" s="15"/>
      <c r="DPE1" s="15"/>
      <c r="DPF1" s="15"/>
      <c r="DPG1" s="15"/>
      <c r="DPH1" s="15"/>
      <c r="DPI1" s="15"/>
      <c r="DPJ1" s="15"/>
      <c r="DPK1" s="15"/>
      <c r="DPL1" s="15"/>
      <c r="DPM1" s="15"/>
      <c r="DPN1" s="15"/>
      <c r="DPO1" s="15"/>
      <c r="DPP1" s="15"/>
      <c r="DPQ1" s="15"/>
      <c r="DPR1" s="15"/>
      <c r="DPS1" s="15"/>
      <c r="DPT1" s="15"/>
      <c r="DPU1" s="15"/>
      <c r="DPV1" s="15"/>
      <c r="DPW1" s="15"/>
      <c r="DPX1" s="15"/>
      <c r="DPY1" s="15"/>
      <c r="DPZ1" s="15"/>
      <c r="DQA1" s="15"/>
      <c r="DQB1" s="15"/>
      <c r="DQC1" s="15"/>
      <c r="DQD1" s="15"/>
      <c r="DQE1" s="15"/>
      <c r="DQF1" s="15"/>
      <c r="DQG1" s="15"/>
      <c r="DQH1" s="15"/>
      <c r="DQI1" s="15"/>
      <c r="DQJ1" s="15"/>
      <c r="DQK1" s="15"/>
      <c r="DQL1" s="15"/>
      <c r="DQM1" s="15"/>
      <c r="DQN1" s="15"/>
      <c r="DQO1" s="15"/>
      <c r="DQP1" s="15"/>
      <c r="DQQ1" s="15"/>
      <c r="DQR1" s="15"/>
      <c r="DQS1" s="15"/>
      <c r="DQT1" s="15"/>
      <c r="DQU1" s="15"/>
      <c r="DQV1" s="15"/>
      <c r="DQW1" s="15"/>
      <c r="DQX1" s="15"/>
      <c r="DQY1" s="15"/>
      <c r="DQZ1" s="15"/>
      <c r="DRA1" s="15"/>
      <c r="DRB1" s="15"/>
      <c r="DRC1" s="15"/>
      <c r="DRD1" s="15"/>
      <c r="DRE1" s="15"/>
      <c r="DRF1" s="15"/>
      <c r="DRG1" s="15"/>
      <c r="DRH1" s="15"/>
      <c r="DRI1" s="15"/>
      <c r="DRJ1" s="15"/>
      <c r="DRK1" s="15"/>
      <c r="DRL1" s="15"/>
      <c r="DRM1" s="15"/>
      <c r="DRN1" s="15"/>
      <c r="DRO1" s="15"/>
      <c r="DRP1" s="15"/>
      <c r="DRQ1" s="15"/>
      <c r="DRR1" s="15"/>
      <c r="DRS1" s="15"/>
      <c r="DRT1" s="15"/>
      <c r="DRU1" s="15"/>
      <c r="DRV1" s="15"/>
      <c r="DRW1" s="15"/>
      <c r="DRX1" s="15"/>
      <c r="DRY1" s="15"/>
      <c r="DRZ1" s="15"/>
      <c r="DSA1" s="15"/>
      <c r="DSB1" s="15"/>
      <c r="DSC1" s="15"/>
      <c r="DSD1" s="15"/>
      <c r="DSE1" s="15"/>
      <c r="DSF1" s="15"/>
      <c r="DSG1" s="15"/>
      <c r="DSH1" s="15"/>
      <c r="DSI1" s="15"/>
      <c r="DSJ1" s="15"/>
      <c r="DSK1" s="15"/>
      <c r="DSL1" s="15"/>
      <c r="DSM1" s="15"/>
      <c r="DSN1" s="15"/>
      <c r="DSO1" s="15"/>
      <c r="DSP1" s="15"/>
      <c r="DSQ1" s="15"/>
      <c r="DSR1" s="15"/>
      <c r="DSS1" s="15"/>
      <c r="DST1" s="15"/>
      <c r="DSU1" s="15"/>
      <c r="DSV1" s="15"/>
      <c r="DSW1" s="15"/>
      <c r="DSX1" s="15"/>
      <c r="DSY1" s="15"/>
      <c r="DSZ1" s="15"/>
      <c r="DTA1" s="15"/>
      <c r="DTB1" s="15"/>
      <c r="DTC1" s="15"/>
      <c r="DTD1" s="15"/>
      <c r="DTE1" s="15"/>
      <c r="DTF1" s="15"/>
      <c r="DTG1" s="15"/>
      <c r="DTH1" s="15"/>
      <c r="DTI1" s="15"/>
      <c r="DTJ1" s="15"/>
      <c r="DTK1" s="15"/>
      <c r="DTL1" s="15"/>
      <c r="DTM1" s="15"/>
      <c r="DTN1" s="15"/>
      <c r="DTO1" s="15"/>
      <c r="DTP1" s="15"/>
      <c r="DTQ1" s="15"/>
      <c r="DTR1" s="15"/>
      <c r="DTS1" s="15"/>
      <c r="DTT1" s="15"/>
      <c r="DTU1" s="15"/>
      <c r="DTV1" s="15"/>
      <c r="DTW1" s="15"/>
      <c r="DTX1" s="15"/>
      <c r="DTY1" s="15"/>
      <c r="DTZ1" s="15"/>
      <c r="DUA1" s="15"/>
      <c r="DUB1" s="15"/>
      <c r="DUC1" s="15"/>
      <c r="DUD1" s="15"/>
      <c r="DUE1" s="15"/>
      <c r="DUF1" s="15"/>
      <c r="DUG1" s="15"/>
      <c r="DUH1" s="15"/>
      <c r="DUI1" s="15"/>
      <c r="DUJ1" s="15"/>
      <c r="DUK1" s="15"/>
      <c r="DUL1" s="15"/>
      <c r="DUM1" s="15"/>
      <c r="DUN1" s="15"/>
      <c r="DUO1" s="15"/>
      <c r="DUP1" s="15"/>
      <c r="DUQ1" s="15"/>
      <c r="DUR1" s="15"/>
      <c r="DUS1" s="15"/>
      <c r="DUT1" s="15"/>
      <c r="DUU1" s="15"/>
      <c r="DUV1" s="15"/>
      <c r="DUW1" s="15"/>
      <c r="DUX1" s="15"/>
      <c r="DUY1" s="15"/>
      <c r="DUZ1" s="15"/>
      <c r="DVA1" s="15"/>
      <c r="DVB1" s="15"/>
      <c r="DVC1" s="15"/>
      <c r="DVD1" s="15"/>
      <c r="DVE1" s="15"/>
      <c r="DVF1" s="15"/>
      <c r="DVG1" s="15"/>
      <c r="DVH1" s="15"/>
      <c r="DVI1" s="15"/>
      <c r="DVJ1" s="15"/>
      <c r="DVK1" s="15"/>
      <c r="DVL1" s="15"/>
      <c r="DVM1" s="15"/>
      <c r="DVN1" s="15"/>
      <c r="DVO1" s="15"/>
      <c r="DVP1" s="15"/>
      <c r="DVQ1" s="15"/>
      <c r="DVR1" s="15"/>
      <c r="DVS1" s="15"/>
      <c r="DVT1" s="15"/>
      <c r="DVU1" s="15"/>
      <c r="DVV1" s="15"/>
      <c r="DVW1" s="15"/>
      <c r="DVX1" s="15"/>
      <c r="DVY1" s="15"/>
      <c r="DVZ1" s="15"/>
      <c r="DWA1" s="15"/>
      <c r="DWB1" s="15"/>
      <c r="DWC1" s="15"/>
      <c r="DWD1" s="15"/>
      <c r="DWE1" s="15"/>
      <c r="DWF1" s="15"/>
      <c r="DWG1" s="15"/>
      <c r="DWH1" s="15"/>
      <c r="DWI1" s="15"/>
      <c r="DWJ1" s="15"/>
      <c r="DWK1" s="15"/>
      <c r="DWL1" s="15"/>
      <c r="DWM1" s="15"/>
      <c r="DWN1" s="15"/>
      <c r="DWO1" s="15"/>
      <c r="DWP1" s="15"/>
      <c r="DWQ1" s="15"/>
      <c r="DWR1" s="15"/>
      <c r="DWS1" s="15"/>
      <c r="DWT1" s="15"/>
      <c r="DWU1" s="15"/>
      <c r="DWV1" s="15"/>
      <c r="DWW1" s="15"/>
      <c r="DWX1" s="15"/>
      <c r="DWY1" s="15"/>
      <c r="DWZ1" s="15"/>
      <c r="DXA1" s="15"/>
      <c r="DXB1" s="15"/>
      <c r="DXC1" s="15"/>
      <c r="DXD1" s="15"/>
      <c r="DXE1" s="15"/>
      <c r="DXF1" s="15"/>
      <c r="DXG1" s="15"/>
      <c r="DXH1" s="15"/>
      <c r="DXI1" s="15"/>
      <c r="DXJ1" s="15"/>
      <c r="DXK1" s="15"/>
      <c r="DXL1" s="15"/>
      <c r="DXM1" s="15"/>
      <c r="DXN1" s="15"/>
      <c r="DXO1" s="15"/>
      <c r="DXP1" s="15"/>
      <c r="DXQ1" s="15"/>
      <c r="DXR1" s="15"/>
      <c r="DXS1" s="15"/>
      <c r="DXT1" s="15"/>
      <c r="DXU1" s="15"/>
      <c r="DXV1" s="15"/>
      <c r="DXW1" s="15"/>
      <c r="DXX1" s="15"/>
      <c r="DXY1" s="15"/>
      <c r="DXZ1" s="15"/>
      <c r="DYA1" s="15"/>
      <c r="DYB1" s="15"/>
      <c r="DYC1" s="15"/>
      <c r="DYD1" s="15"/>
      <c r="DYE1" s="15"/>
      <c r="DYF1" s="15"/>
      <c r="DYG1" s="15"/>
      <c r="DYH1" s="15"/>
      <c r="DYI1" s="15"/>
      <c r="DYJ1" s="15"/>
      <c r="DYK1" s="15"/>
      <c r="DYL1" s="15"/>
      <c r="DYM1" s="15"/>
      <c r="DYN1" s="15"/>
      <c r="DYO1" s="15"/>
      <c r="DYP1" s="15"/>
      <c r="DYQ1" s="15"/>
      <c r="DYR1" s="15"/>
      <c r="DYS1" s="15"/>
      <c r="DYT1" s="15"/>
      <c r="DYU1" s="15"/>
      <c r="DYV1" s="15"/>
      <c r="DYW1" s="15"/>
      <c r="DYX1" s="15"/>
      <c r="DYY1" s="15"/>
      <c r="DYZ1" s="15"/>
      <c r="DZA1" s="15"/>
      <c r="DZB1" s="15"/>
      <c r="DZC1" s="15"/>
      <c r="DZD1" s="15"/>
      <c r="DZE1" s="15"/>
      <c r="DZF1" s="15"/>
      <c r="DZG1" s="15"/>
      <c r="DZH1" s="15"/>
      <c r="DZI1" s="15"/>
      <c r="DZJ1" s="15"/>
      <c r="DZK1" s="15"/>
      <c r="DZL1" s="15"/>
      <c r="DZM1" s="15"/>
      <c r="DZN1" s="15"/>
      <c r="DZO1" s="15"/>
      <c r="DZP1" s="15"/>
      <c r="DZQ1" s="15"/>
      <c r="DZR1" s="15"/>
      <c r="DZS1" s="15"/>
      <c r="DZT1" s="15"/>
      <c r="DZU1" s="15"/>
      <c r="DZV1" s="15"/>
      <c r="DZW1" s="15"/>
      <c r="DZX1" s="15"/>
      <c r="DZY1" s="15"/>
      <c r="DZZ1" s="15"/>
      <c r="EAA1" s="15"/>
      <c r="EAB1" s="15"/>
      <c r="EAC1" s="15"/>
      <c r="EAD1" s="15"/>
      <c r="EAE1" s="15"/>
      <c r="EAF1" s="15"/>
      <c r="EAG1" s="15"/>
      <c r="EAH1" s="15"/>
      <c r="EAI1" s="15"/>
      <c r="EAJ1" s="15"/>
      <c r="EAK1" s="15"/>
      <c r="EAL1" s="15"/>
      <c r="EAM1" s="15"/>
      <c r="EAN1" s="15"/>
      <c r="EAO1" s="15"/>
      <c r="EAP1" s="15"/>
      <c r="EAQ1" s="15"/>
      <c r="EAR1" s="15"/>
      <c r="EAS1" s="15"/>
      <c r="EAT1" s="15"/>
      <c r="EAU1" s="15"/>
      <c r="EAV1" s="15"/>
      <c r="EAW1" s="15"/>
      <c r="EAX1" s="15"/>
      <c r="EAY1" s="15"/>
      <c r="EAZ1" s="15"/>
      <c r="EBA1" s="15"/>
      <c r="EBB1" s="15"/>
      <c r="EBC1" s="15"/>
      <c r="EBD1" s="15"/>
      <c r="EBE1" s="15"/>
      <c r="EBF1" s="15"/>
      <c r="EBG1" s="15"/>
      <c r="EBH1" s="15"/>
      <c r="EBI1" s="15"/>
      <c r="EBJ1" s="15"/>
      <c r="EBK1" s="15"/>
      <c r="EBL1" s="15"/>
      <c r="EBM1" s="15"/>
      <c r="EBN1" s="15"/>
      <c r="EBO1" s="15"/>
      <c r="EBP1" s="15"/>
      <c r="EBQ1" s="15"/>
      <c r="EBR1" s="15"/>
      <c r="EBS1" s="15"/>
      <c r="EBT1" s="15"/>
      <c r="EBU1" s="15"/>
      <c r="EBV1" s="15"/>
      <c r="EBW1" s="15"/>
      <c r="EBX1" s="15"/>
      <c r="EBY1" s="15"/>
      <c r="EBZ1" s="15"/>
      <c r="ECA1" s="15"/>
      <c r="ECB1" s="15"/>
      <c r="ECC1" s="15"/>
      <c r="ECD1" s="15"/>
      <c r="ECE1" s="15"/>
      <c r="ECF1" s="15"/>
      <c r="ECG1" s="15"/>
      <c r="ECH1" s="15"/>
      <c r="ECI1" s="15"/>
      <c r="ECJ1" s="15"/>
      <c r="ECK1" s="15"/>
      <c r="ECL1" s="15"/>
      <c r="ECM1" s="15"/>
      <c r="ECN1" s="15"/>
      <c r="ECO1" s="15"/>
      <c r="ECP1" s="15"/>
      <c r="ECQ1" s="15"/>
      <c r="ECR1" s="15"/>
      <c r="ECS1" s="15"/>
      <c r="ECT1" s="15"/>
      <c r="ECU1" s="15"/>
      <c r="ECV1" s="15"/>
      <c r="ECW1" s="15"/>
      <c r="ECX1" s="15"/>
      <c r="ECY1" s="15"/>
      <c r="ECZ1" s="15"/>
      <c r="EDA1" s="15"/>
      <c r="EDB1" s="15"/>
      <c r="EDC1" s="15"/>
      <c r="EDD1" s="15"/>
      <c r="EDE1" s="15"/>
      <c r="EDF1" s="15"/>
      <c r="EDG1" s="15"/>
      <c r="EDH1" s="15"/>
      <c r="EDI1" s="15"/>
      <c r="EDJ1" s="15"/>
      <c r="EDK1" s="15"/>
      <c r="EDL1" s="15"/>
      <c r="EDM1" s="15"/>
      <c r="EDN1" s="15"/>
      <c r="EDO1" s="15"/>
      <c r="EDP1" s="15"/>
      <c r="EDQ1" s="15"/>
      <c r="EDR1" s="15"/>
      <c r="EDS1" s="15"/>
      <c r="EDT1" s="15"/>
      <c r="EDU1" s="15"/>
      <c r="EDV1" s="15"/>
      <c r="EDW1" s="15"/>
      <c r="EDX1" s="15"/>
      <c r="EDY1" s="15"/>
      <c r="EDZ1" s="15"/>
      <c r="EEA1" s="15"/>
      <c r="EEB1" s="15"/>
      <c r="EEC1" s="15"/>
      <c r="EED1" s="15"/>
      <c r="EEE1" s="15"/>
      <c r="EEF1" s="15"/>
      <c r="EEG1" s="15"/>
      <c r="EEH1" s="15"/>
      <c r="EEI1" s="15"/>
      <c r="EEJ1" s="15"/>
      <c r="EEK1" s="15"/>
      <c r="EEL1" s="15"/>
      <c r="EEM1" s="15"/>
      <c r="EEN1" s="15"/>
      <c r="EEO1" s="15"/>
      <c r="EEP1" s="15"/>
      <c r="EEQ1" s="15"/>
      <c r="EER1" s="15"/>
      <c r="EES1" s="15"/>
      <c r="EET1" s="15"/>
      <c r="EEU1" s="15"/>
      <c r="EEV1" s="15"/>
      <c r="EEW1" s="15"/>
      <c r="EEX1" s="15"/>
      <c r="EEY1" s="15"/>
      <c r="EEZ1" s="15"/>
      <c r="EFA1" s="15"/>
      <c r="EFB1" s="15"/>
      <c r="EFC1" s="15"/>
      <c r="EFD1" s="15"/>
      <c r="EFE1" s="15"/>
      <c r="EFF1" s="15"/>
      <c r="EFG1" s="15"/>
      <c r="EFH1" s="15"/>
      <c r="EFI1" s="15"/>
      <c r="EFJ1" s="15"/>
      <c r="EFK1" s="15"/>
      <c r="EFL1" s="15"/>
      <c r="EFM1" s="15"/>
      <c r="EFN1" s="15"/>
      <c r="EFO1" s="15"/>
      <c r="EFP1" s="15"/>
      <c r="EFQ1" s="15"/>
      <c r="EFR1" s="15"/>
      <c r="EFS1" s="15"/>
      <c r="EFT1" s="15"/>
      <c r="EFU1" s="15"/>
      <c r="EFV1" s="15"/>
      <c r="EFW1" s="15"/>
      <c r="EFX1" s="15"/>
      <c r="EFY1" s="15"/>
      <c r="EFZ1" s="15"/>
      <c r="EGA1" s="15"/>
      <c r="EGB1" s="15"/>
      <c r="EGC1" s="15"/>
      <c r="EGD1" s="15"/>
      <c r="EGE1" s="15"/>
      <c r="EGF1" s="15"/>
      <c r="EGG1" s="15"/>
      <c r="EGH1" s="15"/>
      <c r="EGI1" s="15"/>
      <c r="EGJ1" s="15"/>
      <c r="EGK1" s="15"/>
      <c r="EGL1" s="15"/>
      <c r="EGM1" s="15"/>
      <c r="EGN1" s="15"/>
      <c r="EGO1" s="15"/>
      <c r="EGP1" s="15"/>
      <c r="EGQ1" s="15"/>
      <c r="EGR1" s="15"/>
      <c r="EGS1" s="15"/>
      <c r="EGT1" s="15"/>
      <c r="EGU1" s="15"/>
      <c r="EGV1" s="15"/>
      <c r="EGW1" s="15"/>
      <c r="EGX1" s="15"/>
      <c r="EGY1" s="15"/>
      <c r="EGZ1" s="15"/>
      <c r="EHA1" s="15"/>
      <c r="EHB1" s="15"/>
      <c r="EHC1" s="15"/>
      <c r="EHD1" s="15"/>
      <c r="EHE1" s="15"/>
      <c r="EHF1" s="15"/>
      <c r="EHG1" s="15"/>
      <c r="EHH1" s="15"/>
      <c r="EHI1" s="15"/>
      <c r="EHJ1" s="15"/>
      <c r="EHK1" s="15"/>
      <c r="EHL1" s="15"/>
      <c r="EHM1" s="15"/>
      <c r="EHN1" s="15"/>
      <c r="EHO1" s="15"/>
      <c r="EHP1" s="15"/>
      <c r="EHQ1" s="15"/>
      <c r="EHR1" s="15"/>
      <c r="EHS1" s="15"/>
      <c r="EHT1" s="15"/>
      <c r="EHU1" s="15"/>
      <c r="EHV1" s="15"/>
      <c r="EHW1" s="15"/>
      <c r="EHX1" s="15"/>
      <c r="EHY1" s="15"/>
      <c r="EHZ1" s="15"/>
      <c r="EIA1" s="15"/>
      <c r="EIB1" s="15"/>
      <c r="EIC1" s="15"/>
      <c r="EID1" s="15"/>
      <c r="EIE1" s="15"/>
      <c r="EIF1" s="15"/>
      <c r="EIG1" s="15"/>
      <c r="EIH1" s="15"/>
      <c r="EII1" s="15"/>
      <c r="EIJ1" s="15"/>
      <c r="EIK1" s="15"/>
      <c r="EIL1" s="15"/>
      <c r="EIM1" s="15"/>
      <c r="EIN1" s="15"/>
      <c r="EIO1" s="15"/>
      <c r="EIP1" s="15"/>
      <c r="EIQ1" s="15"/>
      <c r="EIR1" s="15"/>
      <c r="EIS1" s="15"/>
      <c r="EIT1" s="15"/>
      <c r="EIU1" s="15"/>
      <c r="EIV1" s="15"/>
      <c r="EIW1" s="15"/>
      <c r="EIX1" s="15"/>
      <c r="EIY1" s="15"/>
      <c r="EIZ1" s="15"/>
      <c r="EJA1" s="15"/>
      <c r="EJB1" s="15"/>
      <c r="EJC1" s="15"/>
      <c r="EJD1" s="15"/>
      <c r="EJE1" s="15"/>
      <c r="EJF1" s="15"/>
      <c r="EJG1" s="15"/>
      <c r="EJH1" s="15"/>
      <c r="EJI1" s="15"/>
      <c r="EJJ1" s="15"/>
      <c r="EJK1" s="15"/>
      <c r="EJL1" s="15"/>
      <c r="EJM1" s="15"/>
      <c r="EJN1" s="15"/>
      <c r="EJO1" s="15"/>
      <c r="EJP1" s="15"/>
      <c r="EJQ1" s="15"/>
      <c r="EJR1" s="15"/>
      <c r="EJS1" s="15"/>
      <c r="EJT1" s="15"/>
      <c r="EJU1" s="15"/>
      <c r="EJV1" s="15"/>
      <c r="EJW1" s="15"/>
      <c r="EJX1" s="15"/>
      <c r="EJY1" s="15"/>
      <c r="EJZ1" s="15"/>
      <c r="EKA1" s="15"/>
      <c r="EKB1" s="15"/>
      <c r="EKC1" s="15"/>
      <c r="EKD1" s="15"/>
      <c r="EKE1" s="15"/>
      <c r="EKF1" s="15"/>
      <c r="EKG1" s="15"/>
      <c r="EKH1" s="15"/>
      <c r="EKI1" s="15"/>
      <c r="EKJ1" s="15"/>
      <c r="EKK1" s="15"/>
      <c r="EKL1" s="15"/>
      <c r="EKM1" s="15"/>
      <c r="EKN1" s="15"/>
      <c r="EKO1" s="15"/>
      <c r="EKP1" s="15"/>
      <c r="EKQ1" s="15"/>
      <c r="EKR1" s="15"/>
      <c r="EKS1" s="15"/>
      <c r="EKT1" s="15"/>
      <c r="EKU1" s="15"/>
      <c r="EKV1" s="15"/>
      <c r="EKW1" s="15"/>
      <c r="EKX1" s="15"/>
      <c r="EKY1" s="15"/>
      <c r="EKZ1" s="15"/>
      <c r="ELA1" s="15"/>
      <c r="ELB1" s="15"/>
      <c r="ELC1" s="15"/>
      <c r="ELD1" s="15"/>
      <c r="ELE1" s="15"/>
      <c r="ELF1" s="15"/>
      <c r="ELG1" s="15"/>
      <c r="ELH1" s="15"/>
      <c r="ELI1" s="15"/>
      <c r="ELJ1" s="15"/>
      <c r="ELK1" s="15"/>
      <c r="ELL1" s="15"/>
      <c r="ELM1" s="15"/>
      <c r="ELN1" s="15"/>
      <c r="ELO1" s="15"/>
      <c r="ELP1" s="15"/>
      <c r="ELQ1" s="15"/>
      <c r="ELR1" s="15"/>
      <c r="ELS1" s="15"/>
      <c r="ELT1" s="15"/>
      <c r="ELU1" s="15"/>
      <c r="ELV1" s="15"/>
      <c r="ELW1" s="15"/>
      <c r="ELX1" s="15"/>
      <c r="ELY1" s="15"/>
      <c r="ELZ1" s="15"/>
      <c r="EMA1" s="15"/>
      <c r="EMB1" s="15"/>
      <c r="EMC1" s="15"/>
      <c r="EMD1" s="15"/>
      <c r="EME1" s="15"/>
      <c r="EMF1" s="15"/>
      <c r="EMG1" s="15"/>
      <c r="EMH1" s="15"/>
      <c r="EMI1" s="15"/>
      <c r="EMJ1" s="15"/>
      <c r="EMK1" s="15"/>
      <c r="EML1" s="15"/>
      <c r="EMM1" s="15"/>
      <c r="EMN1" s="15"/>
      <c r="EMO1" s="15"/>
      <c r="EMP1" s="15"/>
      <c r="EMQ1" s="15"/>
      <c r="EMR1" s="15"/>
      <c r="EMS1" s="15"/>
      <c r="EMT1" s="15"/>
      <c r="EMU1" s="15"/>
      <c r="EMV1" s="15"/>
      <c r="EMW1" s="15"/>
      <c r="EMX1" s="15"/>
      <c r="EMY1" s="15"/>
      <c r="EMZ1" s="15"/>
      <c r="ENA1" s="15"/>
      <c r="ENB1" s="15"/>
      <c r="ENC1" s="15"/>
      <c r="END1" s="15"/>
      <c r="ENE1" s="15"/>
      <c r="ENF1" s="15"/>
      <c r="ENG1" s="15"/>
      <c r="ENH1" s="15"/>
      <c r="ENI1" s="15"/>
      <c r="ENJ1" s="15"/>
      <c r="ENK1" s="15"/>
      <c r="ENL1" s="15"/>
      <c r="ENM1" s="15"/>
      <c r="ENN1" s="15"/>
      <c r="ENO1" s="15"/>
      <c r="ENP1" s="15"/>
      <c r="ENQ1" s="15"/>
      <c r="ENR1" s="15"/>
      <c r="ENS1" s="15"/>
      <c r="ENT1" s="15"/>
      <c r="ENU1" s="15"/>
      <c r="ENV1" s="15"/>
      <c r="ENW1" s="15"/>
      <c r="ENX1" s="15"/>
      <c r="ENY1" s="15"/>
      <c r="ENZ1" s="15"/>
      <c r="EOA1" s="15"/>
      <c r="EOB1" s="15"/>
      <c r="EOC1" s="15"/>
      <c r="EOD1" s="15"/>
      <c r="EOE1" s="15"/>
      <c r="EOF1" s="15"/>
      <c r="EOG1" s="15"/>
      <c r="EOH1" s="15"/>
      <c r="EOI1" s="15"/>
      <c r="EOJ1" s="15"/>
      <c r="EOK1" s="15"/>
      <c r="EOL1" s="15"/>
      <c r="EOM1" s="15"/>
      <c r="EON1" s="15"/>
      <c r="EOO1" s="15"/>
      <c r="EOP1" s="15"/>
      <c r="EOQ1" s="15"/>
      <c r="EOR1" s="15"/>
      <c r="EOS1" s="15"/>
      <c r="EOT1" s="15"/>
      <c r="EOU1" s="15"/>
      <c r="EOV1" s="15"/>
      <c r="EOW1" s="15"/>
      <c r="EOX1" s="15"/>
      <c r="EOY1" s="15"/>
      <c r="EOZ1" s="15"/>
      <c r="EPA1" s="15"/>
      <c r="EPB1" s="15"/>
      <c r="EPC1" s="15"/>
      <c r="EPD1" s="15"/>
      <c r="EPE1" s="15"/>
      <c r="EPF1" s="15"/>
      <c r="EPG1" s="15"/>
      <c r="EPH1" s="15"/>
      <c r="EPI1" s="15"/>
      <c r="EPJ1" s="15"/>
      <c r="EPK1" s="15"/>
      <c r="EPL1" s="15"/>
      <c r="EPM1" s="15"/>
      <c r="EPN1" s="15"/>
      <c r="EPO1" s="15"/>
      <c r="EPP1" s="15"/>
      <c r="EPQ1" s="15"/>
      <c r="EPR1" s="15"/>
      <c r="EPS1" s="15"/>
      <c r="EPT1" s="15"/>
      <c r="EPU1" s="15"/>
      <c r="EPV1" s="15"/>
      <c r="EPW1" s="15"/>
      <c r="EPX1" s="15"/>
      <c r="EPY1" s="15"/>
      <c r="EPZ1" s="15"/>
      <c r="EQA1" s="15"/>
      <c r="EQB1" s="15"/>
      <c r="EQC1" s="15"/>
      <c r="EQD1" s="15"/>
      <c r="EQE1" s="15"/>
      <c r="EQF1" s="15"/>
      <c r="EQG1" s="15"/>
      <c r="EQH1" s="15"/>
      <c r="EQI1" s="15"/>
      <c r="EQJ1" s="15"/>
      <c r="EQK1" s="15"/>
      <c r="EQL1" s="15"/>
      <c r="EQM1" s="15"/>
      <c r="EQN1" s="15"/>
      <c r="EQO1" s="15"/>
      <c r="EQP1" s="15"/>
      <c r="EQQ1" s="15"/>
      <c r="EQR1" s="15"/>
      <c r="EQS1" s="15"/>
      <c r="EQT1" s="15"/>
      <c r="EQU1" s="15"/>
      <c r="EQV1" s="15"/>
      <c r="EQW1" s="15"/>
      <c r="EQX1" s="15"/>
      <c r="EQY1" s="15"/>
      <c r="EQZ1" s="15"/>
      <c r="ERA1" s="15"/>
      <c r="ERB1" s="15"/>
      <c r="ERC1" s="15"/>
      <c r="ERD1" s="15"/>
      <c r="ERE1" s="15"/>
      <c r="ERF1" s="15"/>
      <c r="ERG1" s="15"/>
      <c r="ERH1" s="15"/>
      <c r="ERI1" s="15"/>
      <c r="ERJ1" s="15"/>
      <c r="ERK1" s="15"/>
      <c r="ERL1" s="15"/>
      <c r="ERM1" s="15"/>
      <c r="ERN1" s="15"/>
      <c r="ERO1" s="15"/>
      <c r="ERP1" s="15"/>
      <c r="ERQ1" s="15"/>
      <c r="ERR1" s="15"/>
      <c r="ERS1" s="15"/>
      <c r="ERT1" s="15"/>
      <c r="ERU1" s="15"/>
      <c r="ERV1" s="15"/>
      <c r="ERW1" s="15"/>
      <c r="ERX1" s="15"/>
      <c r="ERY1" s="15"/>
      <c r="ERZ1" s="15"/>
      <c r="ESA1" s="15"/>
      <c r="ESB1" s="15"/>
      <c r="ESC1" s="15"/>
      <c r="ESD1" s="15"/>
      <c r="ESE1" s="15"/>
      <c r="ESF1" s="15"/>
      <c r="ESG1" s="15"/>
      <c r="ESH1" s="15"/>
      <c r="ESI1" s="15"/>
      <c r="ESJ1" s="15"/>
      <c r="ESK1" s="15"/>
      <c r="ESL1" s="15"/>
      <c r="ESM1" s="15"/>
      <c r="ESN1" s="15"/>
      <c r="ESO1" s="15"/>
      <c r="ESP1" s="15"/>
      <c r="ESQ1" s="15"/>
      <c r="ESR1" s="15"/>
      <c r="ESS1" s="15"/>
      <c r="EST1" s="15"/>
      <c r="ESU1" s="15"/>
      <c r="ESV1" s="15"/>
      <c r="ESW1" s="15"/>
      <c r="ESX1" s="15"/>
      <c r="ESY1" s="15"/>
      <c r="ESZ1" s="15"/>
      <c r="ETA1" s="15"/>
      <c r="ETB1" s="15"/>
      <c r="ETC1" s="15"/>
      <c r="ETD1" s="15"/>
      <c r="ETE1" s="15"/>
      <c r="ETF1" s="15"/>
      <c r="ETG1" s="15"/>
      <c r="ETH1" s="15"/>
      <c r="ETI1" s="15"/>
      <c r="ETJ1" s="15"/>
      <c r="ETK1" s="15"/>
      <c r="ETL1" s="15"/>
      <c r="ETM1" s="15"/>
      <c r="ETN1" s="15"/>
      <c r="ETO1" s="15"/>
      <c r="ETP1" s="15"/>
      <c r="ETQ1" s="15"/>
      <c r="ETR1" s="15"/>
      <c r="ETS1" s="15"/>
      <c r="ETT1" s="15"/>
      <c r="ETU1" s="15"/>
      <c r="ETV1" s="15"/>
      <c r="ETW1" s="15"/>
      <c r="ETX1" s="15"/>
      <c r="ETY1" s="15"/>
      <c r="ETZ1" s="15"/>
      <c r="EUA1" s="15"/>
      <c r="EUB1" s="15"/>
      <c r="EUC1" s="15"/>
      <c r="EUD1" s="15"/>
      <c r="EUE1" s="15"/>
      <c r="EUF1" s="15"/>
      <c r="EUG1" s="15"/>
      <c r="EUH1" s="15"/>
      <c r="EUI1" s="15"/>
      <c r="EUJ1" s="15"/>
      <c r="EUK1" s="15"/>
      <c r="EUL1" s="15"/>
      <c r="EUM1" s="15"/>
      <c r="EUN1" s="15"/>
      <c r="EUO1" s="15"/>
      <c r="EUP1" s="15"/>
      <c r="EUQ1" s="15"/>
      <c r="EUR1" s="15"/>
      <c r="EUS1" s="15"/>
      <c r="EUT1" s="15"/>
      <c r="EUU1" s="15"/>
      <c r="EUV1" s="15"/>
      <c r="EUW1" s="15"/>
      <c r="EUX1" s="15"/>
      <c r="EUY1" s="15"/>
      <c r="EUZ1" s="15"/>
      <c r="EVA1" s="15"/>
      <c r="EVB1" s="15"/>
      <c r="EVC1" s="15"/>
      <c r="EVD1" s="15"/>
      <c r="EVE1" s="15"/>
      <c r="EVF1" s="15"/>
      <c r="EVG1" s="15"/>
      <c r="EVH1" s="15"/>
      <c r="EVI1" s="15"/>
      <c r="EVJ1" s="15"/>
      <c r="EVK1" s="15"/>
      <c r="EVL1" s="15"/>
      <c r="EVM1" s="15"/>
      <c r="EVN1" s="15"/>
      <c r="EVO1" s="15"/>
      <c r="EVP1" s="15"/>
      <c r="EVQ1" s="15"/>
      <c r="EVR1" s="15"/>
      <c r="EVS1" s="15"/>
      <c r="EVT1" s="15"/>
      <c r="EVU1" s="15"/>
      <c r="EVV1" s="15"/>
      <c r="EVW1" s="15"/>
      <c r="EVX1" s="15"/>
      <c r="EVY1" s="15"/>
      <c r="EVZ1" s="15"/>
      <c r="EWA1" s="15"/>
      <c r="EWB1" s="15"/>
      <c r="EWC1" s="15"/>
      <c r="EWD1" s="15"/>
      <c r="EWE1" s="15"/>
      <c r="EWF1" s="15"/>
      <c r="EWG1" s="15"/>
      <c r="EWH1" s="15"/>
      <c r="EWI1" s="15"/>
      <c r="EWJ1" s="15"/>
      <c r="EWK1" s="15"/>
      <c r="EWL1" s="15"/>
      <c r="EWM1" s="15"/>
      <c r="EWN1" s="15"/>
      <c r="EWO1" s="15"/>
      <c r="EWP1" s="15"/>
      <c r="EWQ1" s="15"/>
      <c r="EWR1" s="15"/>
      <c r="EWS1" s="15"/>
      <c r="EWT1" s="15"/>
      <c r="EWU1" s="15"/>
      <c r="EWV1" s="15"/>
      <c r="EWW1" s="15"/>
      <c r="EWX1" s="15"/>
      <c r="EWY1" s="15"/>
      <c r="EWZ1" s="15"/>
      <c r="EXA1" s="15"/>
      <c r="EXB1" s="15"/>
      <c r="EXC1" s="15"/>
      <c r="EXD1" s="15"/>
      <c r="EXE1" s="15"/>
      <c r="EXF1" s="15"/>
      <c r="EXG1" s="15"/>
      <c r="EXH1" s="15"/>
      <c r="EXI1" s="15"/>
      <c r="EXJ1" s="15"/>
      <c r="EXK1" s="15"/>
      <c r="EXL1" s="15"/>
      <c r="EXM1" s="15"/>
      <c r="EXN1" s="15"/>
      <c r="EXO1" s="15"/>
      <c r="EXP1" s="15"/>
      <c r="EXQ1" s="15"/>
      <c r="EXR1" s="15"/>
      <c r="EXS1" s="15"/>
      <c r="EXT1" s="15"/>
      <c r="EXU1" s="15"/>
      <c r="EXV1" s="15"/>
      <c r="EXW1" s="15"/>
      <c r="EXX1" s="15"/>
      <c r="EXY1" s="15"/>
      <c r="EXZ1" s="15"/>
      <c r="EYA1" s="15"/>
      <c r="EYB1" s="15"/>
      <c r="EYC1" s="15"/>
      <c r="EYD1" s="15"/>
      <c r="EYE1" s="15"/>
      <c r="EYF1" s="15"/>
      <c r="EYG1" s="15"/>
      <c r="EYH1" s="15"/>
      <c r="EYI1" s="15"/>
      <c r="EYJ1" s="15"/>
      <c r="EYK1" s="15"/>
      <c r="EYL1" s="15"/>
      <c r="EYM1" s="15"/>
      <c r="EYN1" s="15"/>
      <c r="EYO1" s="15"/>
      <c r="EYP1" s="15"/>
      <c r="EYQ1" s="15"/>
      <c r="EYR1" s="15"/>
      <c r="EYS1" s="15"/>
      <c r="EYT1" s="15"/>
      <c r="EYU1" s="15"/>
      <c r="EYV1" s="15"/>
      <c r="EYW1" s="15"/>
      <c r="EYX1" s="15"/>
      <c r="EYY1" s="15"/>
      <c r="EYZ1" s="15"/>
      <c r="EZA1" s="15"/>
      <c r="EZB1" s="15"/>
      <c r="EZC1" s="15"/>
      <c r="EZD1" s="15"/>
      <c r="EZE1" s="15"/>
      <c r="EZF1" s="15"/>
      <c r="EZG1" s="15"/>
      <c r="EZH1" s="15"/>
      <c r="EZI1" s="15"/>
      <c r="EZJ1" s="15"/>
      <c r="EZK1" s="15"/>
      <c r="EZL1" s="15"/>
      <c r="EZM1" s="15"/>
      <c r="EZN1" s="15"/>
      <c r="EZO1" s="15"/>
      <c r="EZP1" s="15"/>
      <c r="EZQ1" s="15"/>
      <c r="EZR1" s="15"/>
      <c r="EZS1" s="15"/>
      <c r="EZT1" s="15"/>
      <c r="EZU1" s="15"/>
      <c r="EZV1" s="15"/>
      <c r="EZW1" s="15"/>
      <c r="EZX1" s="15"/>
      <c r="EZY1" s="15"/>
      <c r="EZZ1" s="15"/>
      <c r="FAA1" s="15"/>
      <c r="FAB1" s="15"/>
      <c r="FAC1" s="15"/>
      <c r="FAD1" s="15"/>
      <c r="FAE1" s="15"/>
      <c r="FAF1" s="15"/>
      <c r="FAG1" s="15"/>
      <c r="FAH1" s="15"/>
      <c r="FAI1" s="15"/>
      <c r="FAJ1" s="15"/>
      <c r="FAK1" s="15"/>
      <c r="FAL1" s="15"/>
      <c r="FAM1" s="15"/>
      <c r="FAN1" s="15"/>
      <c r="FAO1" s="15"/>
      <c r="FAP1" s="15"/>
      <c r="FAQ1" s="15"/>
      <c r="FAR1" s="15"/>
      <c r="FAS1" s="15"/>
      <c r="FAT1" s="15"/>
      <c r="FAU1" s="15"/>
      <c r="FAV1" s="15"/>
      <c r="FAW1" s="15"/>
      <c r="FAX1" s="15"/>
      <c r="FAY1" s="15"/>
      <c r="FAZ1" s="15"/>
      <c r="FBA1" s="15"/>
      <c r="FBB1" s="15"/>
      <c r="FBC1" s="15"/>
      <c r="FBD1" s="15"/>
      <c r="FBE1" s="15"/>
      <c r="FBF1" s="15"/>
      <c r="FBG1" s="15"/>
      <c r="FBH1" s="15"/>
      <c r="FBI1" s="15"/>
      <c r="FBJ1" s="15"/>
      <c r="FBK1" s="15"/>
      <c r="FBL1" s="15"/>
      <c r="FBM1" s="15"/>
      <c r="FBN1" s="15"/>
      <c r="FBO1" s="15"/>
      <c r="FBP1" s="15"/>
      <c r="FBQ1" s="15"/>
      <c r="FBR1" s="15"/>
      <c r="FBS1" s="15"/>
      <c r="FBT1" s="15"/>
      <c r="FBU1" s="15"/>
      <c r="FBV1" s="15"/>
      <c r="FBW1" s="15"/>
      <c r="FBX1" s="15"/>
      <c r="FBY1" s="15"/>
      <c r="FBZ1" s="15"/>
      <c r="FCA1" s="15"/>
      <c r="FCB1" s="15"/>
      <c r="FCC1" s="15"/>
      <c r="FCD1" s="15"/>
      <c r="FCE1" s="15"/>
      <c r="FCF1" s="15"/>
      <c r="FCG1" s="15"/>
      <c r="FCH1" s="15"/>
      <c r="FCI1" s="15"/>
      <c r="FCJ1" s="15"/>
      <c r="FCK1" s="15"/>
      <c r="FCL1" s="15"/>
      <c r="FCM1" s="15"/>
      <c r="FCN1" s="15"/>
      <c r="FCO1" s="15"/>
      <c r="FCP1" s="15"/>
      <c r="FCQ1" s="15"/>
      <c r="FCR1" s="15"/>
      <c r="FCS1" s="15"/>
      <c r="FCT1" s="15"/>
      <c r="FCU1" s="15"/>
      <c r="FCV1" s="15"/>
      <c r="FCW1" s="15"/>
      <c r="FCX1" s="15"/>
      <c r="FCY1" s="15"/>
      <c r="FCZ1" s="15"/>
      <c r="FDA1" s="15"/>
      <c r="FDB1" s="15"/>
      <c r="FDC1" s="15"/>
      <c r="FDD1" s="15"/>
      <c r="FDE1" s="15"/>
      <c r="FDF1" s="15"/>
      <c r="FDG1" s="15"/>
      <c r="FDH1" s="15"/>
      <c r="FDI1" s="15"/>
      <c r="FDJ1" s="15"/>
      <c r="FDK1" s="15"/>
      <c r="FDL1" s="15"/>
      <c r="FDM1" s="15"/>
      <c r="FDN1" s="15"/>
      <c r="FDO1" s="15"/>
      <c r="FDP1" s="15"/>
      <c r="FDQ1" s="15"/>
      <c r="FDR1" s="15"/>
      <c r="FDS1" s="15"/>
      <c r="FDT1" s="15"/>
      <c r="FDU1" s="15"/>
      <c r="FDV1" s="15"/>
      <c r="FDW1" s="15"/>
      <c r="FDX1" s="15"/>
      <c r="FDY1" s="15"/>
      <c r="FDZ1" s="15"/>
      <c r="FEA1" s="15"/>
      <c r="FEB1" s="15"/>
      <c r="FEC1" s="15"/>
      <c r="FED1" s="15"/>
      <c r="FEE1" s="15"/>
      <c r="FEF1" s="15"/>
      <c r="FEG1" s="15"/>
      <c r="FEH1" s="15"/>
      <c r="FEI1" s="15"/>
      <c r="FEJ1" s="15"/>
      <c r="FEK1" s="15"/>
      <c r="FEL1" s="15"/>
      <c r="FEM1" s="15"/>
      <c r="FEN1" s="15"/>
      <c r="FEO1" s="15"/>
      <c r="FEP1" s="15"/>
      <c r="FEQ1" s="15"/>
      <c r="FER1" s="15"/>
      <c r="FES1" s="15"/>
      <c r="FET1" s="15"/>
      <c r="FEU1" s="15"/>
      <c r="FEV1" s="15"/>
      <c r="FEW1" s="15"/>
      <c r="FEX1" s="15"/>
      <c r="FEY1" s="15"/>
      <c r="FEZ1" s="15"/>
      <c r="FFA1" s="15"/>
      <c r="FFB1" s="15"/>
      <c r="FFC1" s="15"/>
      <c r="FFD1" s="15"/>
      <c r="FFE1" s="15"/>
      <c r="FFF1" s="15"/>
      <c r="FFG1" s="15"/>
      <c r="FFH1" s="15"/>
      <c r="FFI1" s="15"/>
      <c r="FFJ1" s="15"/>
      <c r="FFK1" s="15"/>
      <c r="FFL1" s="15"/>
      <c r="FFM1" s="15"/>
      <c r="FFN1" s="15"/>
      <c r="FFO1" s="15"/>
      <c r="FFP1" s="15"/>
      <c r="FFQ1" s="15"/>
      <c r="FFR1" s="15"/>
      <c r="FFS1" s="15"/>
      <c r="FFT1" s="15"/>
      <c r="FFU1" s="15"/>
      <c r="FFV1" s="15"/>
      <c r="FFW1" s="15"/>
      <c r="FFX1" s="15"/>
      <c r="FFY1" s="15"/>
      <c r="FFZ1" s="15"/>
      <c r="FGA1" s="15"/>
      <c r="FGB1" s="15"/>
      <c r="FGC1" s="15"/>
      <c r="FGD1" s="15"/>
      <c r="FGE1" s="15"/>
      <c r="FGF1" s="15"/>
      <c r="FGG1" s="15"/>
      <c r="FGH1" s="15"/>
      <c r="FGI1" s="15"/>
      <c r="FGJ1" s="15"/>
      <c r="FGK1" s="15"/>
      <c r="FGL1" s="15"/>
      <c r="FGM1" s="15"/>
      <c r="FGN1" s="15"/>
      <c r="FGO1" s="15"/>
      <c r="FGP1" s="15"/>
      <c r="FGQ1" s="15"/>
      <c r="FGR1" s="15"/>
      <c r="FGS1" s="15"/>
      <c r="FGT1" s="15"/>
      <c r="FGU1" s="15"/>
      <c r="FGV1" s="15"/>
      <c r="FGW1" s="15"/>
      <c r="FGX1" s="15"/>
      <c r="FGY1" s="15"/>
      <c r="FGZ1" s="15"/>
      <c r="FHA1" s="15"/>
      <c r="FHB1" s="15"/>
      <c r="FHC1" s="15"/>
      <c r="FHD1" s="15"/>
      <c r="FHE1" s="15"/>
      <c r="FHF1" s="15"/>
      <c r="FHG1" s="15"/>
      <c r="FHH1" s="15"/>
      <c r="FHI1" s="15"/>
      <c r="FHJ1" s="15"/>
      <c r="FHK1" s="15"/>
      <c r="FHL1" s="15"/>
      <c r="FHM1" s="15"/>
      <c r="FHN1" s="15"/>
      <c r="FHO1" s="15"/>
      <c r="FHP1" s="15"/>
      <c r="FHQ1" s="15"/>
      <c r="FHR1" s="15"/>
      <c r="FHS1" s="15"/>
      <c r="FHT1" s="15"/>
      <c r="FHU1" s="15"/>
      <c r="FHV1" s="15"/>
      <c r="FHW1" s="15"/>
      <c r="FHX1" s="15"/>
      <c r="FHY1" s="15"/>
      <c r="FHZ1" s="15"/>
      <c r="FIA1" s="15"/>
      <c r="FIB1" s="15"/>
      <c r="FIC1" s="15"/>
      <c r="FID1" s="15"/>
      <c r="FIE1" s="15"/>
      <c r="FIF1" s="15"/>
      <c r="FIG1" s="15"/>
      <c r="FIH1" s="15"/>
      <c r="FII1" s="15"/>
      <c r="FIJ1" s="15"/>
      <c r="FIK1" s="15"/>
      <c r="FIL1" s="15"/>
      <c r="FIM1" s="15"/>
      <c r="FIN1" s="15"/>
      <c r="FIO1" s="15"/>
      <c r="FIP1" s="15"/>
      <c r="FIQ1" s="15"/>
      <c r="FIR1" s="15"/>
      <c r="FIS1" s="15"/>
      <c r="FIT1" s="15"/>
      <c r="FIU1" s="15"/>
      <c r="FIV1" s="15"/>
      <c r="FIW1" s="15"/>
      <c r="FIX1" s="15"/>
      <c r="FIY1" s="15"/>
      <c r="FIZ1" s="15"/>
      <c r="FJA1" s="15"/>
      <c r="FJB1" s="15"/>
      <c r="FJC1" s="15"/>
      <c r="FJD1" s="15"/>
      <c r="FJE1" s="15"/>
      <c r="FJF1" s="15"/>
      <c r="FJG1" s="15"/>
      <c r="FJH1" s="15"/>
      <c r="FJI1" s="15"/>
      <c r="FJJ1" s="15"/>
      <c r="FJK1" s="15"/>
      <c r="FJL1" s="15"/>
      <c r="FJM1" s="15"/>
      <c r="FJN1" s="15"/>
      <c r="FJO1" s="15"/>
      <c r="FJP1" s="15"/>
      <c r="FJQ1" s="15"/>
      <c r="FJR1" s="15"/>
      <c r="FJS1" s="15"/>
      <c r="FJT1" s="15"/>
      <c r="FJU1" s="15"/>
      <c r="FJV1" s="15"/>
      <c r="FJW1" s="15"/>
      <c r="FJX1" s="15"/>
      <c r="FJY1" s="15"/>
      <c r="FJZ1" s="15"/>
      <c r="FKA1" s="15"/>
      <c r="FKB1" s="15"/>
      <c r="FKC1" s="15"/>
      <c r="FKD1" s="15"/>
      <c r="FKE1" s="15"/>
      <c r="FKF1" s="15"/>
      <c r="FKG1" s="15"/>
      <c r="FKH1" s="15"/>
      <c r="FKI1" s="15"/>
      <c r="FKJ1" s="15"/>
      <c r="FKK1" s="15"/>
      <c r="FKL1" s="15"/>
      <c r="FKM1" s="15"/>
      <c r="FKN1" s="15"/>
      <c r="FKO1" s="15"/>
      <c r="FKP1" s="15"/>
      <c r="FKQ1" s="15"/>
      <c r="FKR1" s="15"/>
      <c r="FKS1" s="15"/>
      <c r="FKT1" s="15"/>
      <c r="FKU1" s="15"/>
      <c r="FKV1" s="15"/>
      <c r="FKW1" s="15"/>
      <c r="FKX1" s="15"/>
      <c r="FKY1" s="15"/>
      <c r="FKZ1" s="15"/>
      <c r="FLA1" s="15"/>
      <c r="FLB1" s="15"/>
      <c r="FLC1" s="15"/>
      <c r="FLD1" s="15"/>
      <c r="FLE1" s="15"/>
      <c r="FLF1" s="15"/>
      <c r="FLG1" s="15"/>
      <c r="FLH1" s="15"/>
      <c r="FLI1" s="15"/>
      <c r="FLJ1" s="15"/>
      <c r="FLK1" s="15"/>
      <c r="FLL1" s="15"/>
      <c r="FLM1" s="15"/>
      <c r="FLN1" s="15"/>
      <c r="FLO1" s="15"/>
      <c r="FLP1" s="15"/>
      <c r="FLQ1" s="15"/>
      <c r="FLR1" s="15"/>
      <c r="FLS1" s="15"/>
      <c r="FLT1" s="15"/>
      <c r="FLU1" s="15"/>
      <c r="FLV1" s="15"/>
      <c r="FLW1" s="15"/>
      <c r="FLX1" s="15"/>
      <c r="FLY1" s="15"/>
      <c r="FLZ1" s="15"/>
      <c r="FMA1" s="15"/>
      <c r="FMB1" s="15"/>
      <c r="FMC1" s="15"/>
      <c r="FMD1" s="15"/>
      <c r="FME1" s="15"/>
      <c r="FMF1" s="15"/>
      <c r="FMG1" s="15"/>
      <c r="FMH1" s="15"/>
      <c r="FMI1" s="15"/>
      <c r="FMJ1" s="15"/>
      <c r="FMK1" s="15"/>
      <c r="FML1" s="15"/>
      <c r="FMM1" s="15"/>
      <c r="FMN1" s="15"/>
      <c r="FMO1" s="15"/>
      <c r="FMP1" s="15"/>
      <c r="FMQ1" s="15"/>
      <c r="FMR1" s="15"/>
      <c r="FMS1" s="15"/>
      <c r="FMT1" s="15"/>
      <c r="FMU1" s="15"/>
      <c r="FMV1" s="15"/>
      <c r="FMW1" s="15"/>
      <c r="FMX1" s="15"/>
      <c r="FMY1" s="15"/>
      <c r="FMZ1" s="15"/>
      <c r="FNA1" s="15"/>
      <c r="FNB1" s="15"/>
      <c r="FNC1" s="15"/>
      <c r="FND1" s="15"/>
      <c r="FNE1" s="15"/>
      <c r="FNF1" s="15"/>
      <c r="FNG1" s="15"/>
      <c r="FNH1" s="15"/>
      <c r="FNI1" s="15"/>
      <c r="FNJ1" s="15"/>
      <c r="FNK1" s="15"/>
      <c r="FNL1" s="15"/>
      <c r="FNM1" s="15"/>
      <c r="FNN1" s="15"/>
      <c r="FNO1" s="15"/>
      <c r="FNP1" s="15"/>
      <c r="FNQ1" s="15"/>
      <c r="FNR1" s="15"/>
      <c r="FNS1" s="15"/>
      <c r="FNT1" s="15"/>
      <c r="FNU1" s="15"/>
      <c r="FNV1" s="15"/>
      <c r="FNW1" s="15"/>
      <c r="FNX1" s="15"/>
      <c r="FNY1" s="15"/>
      <c r="FNZ1" s="15"/>
      <c r="FOA1" s="15"/>
      <c r="FOB1" s="15"/>
      <c r="FOC1" s="15"/>
      <c r="FOD1" s="15"/>
      <c r="FOE1" s="15"/>
      <c r="FOF1" s="15"/>
      <c r="FOG1" s="15"/>
      <c r="FOH1" s="15"/>
      <c r="FOI1" s="15"/>
      <c r="FOJ1" s="15"/>
      <c r="FOK1" s="15"/>
      <c r="FOL1" s="15"/>
      <c r="FOM1" s="15"/>
      <c r="FON1" s="15"/>
      <c r="FOO1" s="15"/>
      <c r="FOP1" s="15"/>
      <c r="FOQ1" s="15"/>
      <c r="FOR1" s="15"/>
      <c r="FOS1" s="15"/>
      <c r="FOT1" s="15"/>
      <c r="FOU1" s="15"/>
      <c r="FOV1" s="15"/>
      <c r="FOW1" s="15"/>
      <c r="FOX1" s="15"/>
      <c r="FOY1" s="15"/>
      <c r="FOZ1" s="15"/>
      <c r="FPA1" s="15"/>
      <c r="FPB1" s="15"/>
      <c r="FPC1" s="15"/>
      <c r="FPD1" s="15"/>
      <c r="FPE1" s="15"/>
      <c r="FPF1" s="15"/>
      <c r="FPG1" s="15"/>
      <c r="FPH1" s="15"/>
      <c r="FPI1" s="15"/>
      <c r="FPJ1" s="15"/>
      <c r="FPK1" s="15"/>
      <c r="FPL1" s="15"/>
      <c r="FPM1" s="15"/>
      <c r="FPN1" s="15"/>
      <c r="FPO1" s="15"/>
      <c r="FPP1" s="15"/>
      <c r="FPQ1" s="15"/>
      <c r="FPR1" s="15"/>
      <c r="FPS1" s="15"/>
      <c r="FPT1" s="15"/>
      <c r="FPU1" s="15"/>
      <c r="FPV1" s="15"/>
      <c r="FPW1" s="15"/>
      <c r="FPX1" s="15"/>
      <c r="FPY1" s="15"/>
      <c r="FPZ1" s="15"/>
      <c r="FQA1" s="15"/>
      <c r="FQB1" s="15"/>
      <c r="FQC1" s="15"/>
      <c r="FQD1" s="15"/>
      <c r="FQE1" s="15"/>
      <c r="FQF1" s="15"/>
      <c r="FQG1" s="15"/>
      <c r="FQH1" s="15"/>
      <c r="FQI1" s="15"/>
      <c r="FQJ1" s="15"/>
      <c r="FQK1" s="15"/>
      <c r="FQL1" s="15"/>
      <c r="FQM1" s="15"/>
      <c r="FQN1" s="15"/>
      <c r="FQO1" s="15"/>
      <c r="FQP1" s="15"/>
      <c r="FQQ1" s="15"/>
      <c r="FQR1" s="15"/>
      <c r="FQS1" s="15"/>
      <c r="FQT1" s="15"/>
      <c r="FQU1" s="15"/>
      <c r="FQV1" s="15"/>
      <c r="FQW1" s="15"/>
      <c r="FQX1" s="15"/>
      <c r="FQY1" s="15"/>
      <c r="FQZ1" s="15"/>
      <c r="FRA1" s="15"/>
      <c r="FRB1" s="15"/>
      <c r="FRC1" s="15"/>
      <c r="FRD1" s="15"/>
      <c r="FRE1" s="15"/>
      <c r="FRF1" s="15"/>
      <c r="FRG1" s="15"/>
      <c r="FRH1" s="15"/>
      <c r="FRI1" s="15"/>
      <c r="FRJ1" s="15"/>
      <c r="FRK1" s="15"/>
      <c r="FRL1" s="15"/>
      <c r="FRM1" s="15"/>
      <c r="FRN1" s="15"/>
      <c r="FRO1" s="15"/>
      <c r="FRP1" s="15"/>
      <c r="FRQ1" s="15"/>
      <c r="FRR1" s="15"/>
      <c r="FRS1" s="15"/>
      <c r="FRT1" s="15"/>
      <c r="FRU1" s="15"/>
      <c r="FRV1" s="15"/>
      <c r="FRW1" s="15"/>
      <c r="FRX1" s="15"/>
      <c r="FRY1" s="15"/>
      <c r="FRZ1" s="15"/>
      <c r="FSA1" s="15"/>
      <c r="FSB1" s="15"/>
      <c r="FSC1" s="15"/>
      <c r="FSD1" s="15"/>
      <c r="FSE1" s="15"/>
      <c r="FSF1" s="15"/>
      <c r="FSG1" s="15"/>
      <c r="FSH1" s="15"/>
      <c r="FSI1" s="15"/>
      <c r="FSJ1" s="15"/>
      <c r="FSK1" s="15"/>
      <c r="FSL1" s="15"/>
      <c r="FSM1" s="15"/>
      <c r="FSN1" s="15"/>
      <c r="FSO1" s="15"/>
      <c r="FSP1" s="15"/>
      <c r="FSQ1" s="15"/>
      <c r="FSR1" s="15"/>
      <c r="FSS1" s="15"/>
      <c r="FST1" s="15"/>
      <c r="FSU1" s="15"/>
      <c r="FSV1" s="15"/>
      <c r="FSW1" s="15"/>
      <c r="FSX1" s="15"/>
      <c r="FSY1" s="15"/>
      <c r="FSZ1" s="15"/>
      <c r="FTA1" s="15"/>
      <c r="FTB1" s="15"/>
      <c r="FTC1" s="15"/>
      <c r="FTD1" s="15"/>
      <c r="FTE1" s="15"/>
      <c r="FTF1" s="15"/>
      <c r="FTG1" s="15"/>
      <c r="FTH1" s="15"/>
      <c r="FTI1" s="15"/>
      <c r="FTJ1" s="15"/>
      <c r="FTK1" s="15"/>
      <c r="FTL1" s="15"/>
      <c r="FTM1" s="15"/>
      <c r="FTN1" s="15"/>
      <c r="FTO1" s="15"/>
      <c r="FTP1" s="15"/>
      <c r="FTQ1" s="15"/>
      <c r="FTR1" s="15"/>
      <c r="FTS1" s="15"/>
      <c r="FTT1" s="15"/>
      <c r="FTU1" s="15"/>
      <c r="FTV1" s="15"/>
      <c r="FTW1" s="15"/>
      <c r="FTX1" s="15"/>
      <c r="FTY1" s="15"/>
      <c r="FTZ1" s="15"/>
      <c r="FUA1" s="15"/>
      <c r="FUB1" s="15"/>
      <c r="FUC1" s="15"/>
      <c r="FUD1" s="15"/>
      <c r="FUE1" s="15"/>
      <c r="FUF1" s="15"/>
      <c r="FUG1" s="15"/>
      <c r="FUH1" s="15"/>
      <c r="FUI1" s="15"/>
      <c r="FUJ1" s="15"/>
      <c r="FUK1" s="15"/>
      <c r="FUL1" s="15"/>
      <c r="FUM1" s="15"/>
      <c r="FUN1" s="15"/>
      <c r="FUO1" s="15"/>
      <c r="FUP1" s="15"/>
      <c r="FUQ1" s="15"/>
      <c r="FUR1" s="15"/>
      <c r="FUS1" s="15"/>
      <c r="FUT1" s="15"/>
      <c r="FUU1" s="15"/>
      <c r="FUV1" s="15"/>
      <c r="FUW1" s="15"/>
      <c r="FUX1" s="15"/>
      <c r="FUY1" s="15"/>
      <c r="FUZ1" s="15"/>
      <c r="FVA1" s="15"/>
      <c r="FVB1" s="15"/>
      <c r="FVC1" s="15"/>
      <c r="FVD1" s="15"/>
      <c r="FVE1" s="15"/>
      <c r="FVF1" s="15"/>
      <c r="FVG1" s="15"/>
      <c r="FVH1" s="15"/>
      <c r="FVI1" s="15"/>
      <c r="FVJ1" s="15"/>
      <c r="FVK1" s="15"/>
      <c r="FVL1" s="15"/>
      <c r="FVM1" s="15"/>
      <c r="FVN1" s="15"/>
      <c r="FVO1" s="15"/>
      <c r="FVP1" s="15"/>
      <c r="FVQ1" s="15"/>
      <c r="FVR1" s="15"/>
      <c r="FVS1" s="15"/>
      <c r="FVT1" s="15"/>
      <c r="FVU1" s="15"/>
      <c r="FVV1" s="15"/>
      <c r="FVW1" s="15"/>
      <c r="FVX1" s="15"/>
      <c r="FVY1" s="15"/>
      <c r="FVZ1" s="15"/>
      <c r="FWA1" s="15"/>
      <c r="FWB1" s="15"/>
      <c r="FWC1" s="15"/>
      <c r="FWD1" s="15"/>
      <c r="FWE1" s="15"/>
      <c r="FWF1" s="15"/>
      <c r="FWG1" s="15"/>
      <c r="FWH1" s="15"/>
      <c r="FWI1" s="15"/>
      <c r="FWJ1" s="15"/>
      <c r="FWK1" s="15"/>
      <c r="FWL1" s="15"/>
      <c r="FWM1" s="15"/>
      <c r="FWN1" s="15"/>
      <c r="FWO1" s="15"/>
      <c r="FWP1" s="15"/>
      <c r="FWQ1" s="15"/>
      <c r="FWR1" s="15"/>
      <c r="FWS1" s="15"/>
      <c r="FWT1" s="15"/>
      <c r="FWU1" s="15"/>
      <c r="FWV1" s="15"/>
      <c r="FWW1" s="15"/>
      <c r="FWX1" s="15"/>
      <c r="FWY1" s="15"/>
      <c r="FWZ1" s="15"/>
      <c r="FXA1" s="15"/>
      <c r="FXB1" s="15"/>
      <c r="FXC1" s="15"/>
      <c r="FXD1" s="15"/>
      <c r="FXE1" s="15"/>
      <c r="FXF1" s="15"/>
      <c r="FXG1" s="15"/>
      <c r="FXH1" s="15"/>
      <c r="FXI1" s="15"/>
      <c r="FXJ1" s="15"/>
      <c r="FXK1" s="15"/>
      <c r="FXL1" s="15"/>
      <c r="FXM1" s="15"/>
      <c r="FXN1" s="15"/>
      <c r="FXO1" s="15"/>
      <c r="FXP1" s="15"/>
      <c r="FXQ1" s="15"/>
      <c r="FXR1" s="15"/>
      <c r="FXS1" s="15"/>
      <c r="FXT1" s="15"/>
      <c r="FXU1" s="15"/>
      <c r="FXV1" s="15"/>
      <c r="FXW1" s="15"/>
      <c r="FXX1" s="15"/>
      <c r="FXY1" s="15"/>
      <c r="FXZ1" s="15"/>
      <c r="FYA1" s="15"/>
      <c r="FYB1" s="15"/>
      <c r="FYC1" s="15"/>
      <c r="FYD1" s="15"/>
      <c r="FYE1" s="15"/>
      <c r="FYF1" s="15"/>
      <c r="FYG1" s="15"/>
      <c r="FYH1" s="15"/>
      <c r="FYI1" s="15"/>
      <c r="FYJ1" s="15"/>
      <c r="FYK1" s="15"/>
      <c r="FYL1" s="15"/>
      <c r="FYM1" s="15"/>
      <c r="FYN1" s="15"/>
      <c r="FYO1" s="15"/>
      <c r="FYP1" s="15"/>
      <c r="FYQ1" s="15"/>
      <c r="FYR1" s="15"/>
      <c r="FYS1" s="15"/>
      <c r="FYT1" s="15"/>
      <c r="FYU1" s="15"/>
      <c r="FYV1" s="15"/>
      <c r="FYW1" s="15"/>
      <c r="FYX1" s="15"/>
      <c r="FYY1" s="15"/>
      <c r="FYZ1" s="15"/>
      <c r="FZA1" s="15"/>
      <c r="FZB1" s="15"/>
      <c r="FZC1" s="15"/>
      <c r="FZD1" s="15"/>
      <c r="FZE1" s="15"/>
      <c r="FZF1" s="15"/>
      <c r="FZG1" s="15"/>
      <c r="FZH1" s="15"/>
      <c r="FZI1" s="15"/>
      <c r="FZJ1" s="15"/>
      <c r="FZK1" s="15"/>
      <c r="FZL1" s="15"/>
      <c r="FZM1" s="15"/>
      <c r="FZN1" s="15"/>
      <c r="FZO1" s="15"/>
      <c r="FZP1" s="15"/>
      <c r="FZQ1" s="15"/>
      <c r="FZR1" s="15"/>
      <c r="FZS1" s="15"/>
      <c r="FZT1" s="15"/>
      <c r="FZU1" s="15"/>
      <c r="FZV1" s="15"/>
      <c r="FZW1" s="15"/>
      <c r="FZX1" s="15"/>
      <c r="FZY1" s="15"/>
      <c r="FZZ1" s="15"/>
      <c r="GAA1" s="15"/>
      <c r="GAB1" s="15"/>
      <c r="GAC1" s="15"/>
      <c r="GAD1" s="15"/>
      <c r="GAE1" s="15"/>
      <c r="GAF1" s="15"/>
      <c r="GAG1" s="15"/>
      <c r="GAH1" s="15"/>
      <c r="GAI1" s="15"/>
      <c r="GAJ1" s="15"/>
      <c r="GAK1" s="15"/>
      <c r="GAL1" s="15"/>
      <c r="GAM1" s="15"/>
      <c r="GAN1" s="15"/>
      <c r="GAO1" s="15"/>
      <c r="GAP1" s="15"/>
      <c r="GAQ1" s="15"/>
      <c r="GAR1" s="15"/>
      <c r="GAS1" s="15"/>
      <c r="GAT1" s="15"/>
      <c r="GAU1" s="15"/>
      <c r="GAV1" s="15"/>
      <c r="GAW1" s="15"/>
      <c r="GAX1" s="15"/>
      <c r="GAY1" s="15"/>
      <c r="GAZ1" s="15"/>
      <c r="GBA1" s="15"/>
      <c r="GBB1" s="15"/>
      <c r="GBC1" s="15"/>
      <c r="GBD1" s="15"/>
      <c r="GBE1" s="15"/>
      <c r="GBF1" s="15"/>
      <c r="GBG1" s="15"/>
      <c r="GBH1" s="15"/>
      <c r="GBI1" s="15"/>
      <c r="GBJ1" s="15"/>
      <c r="GBK1" s="15"/>
      <c r="GBL1" s="15"/>
      <c r="GBM1" s="15"/>
      <c r="GBN1" s="15"/>
      <c r="GBO1" s="15"/>
      <c r="GBP1" s="15"/>
      <c r="GBQ1" s="15"/>
      <c r="GBR1" s="15"/>
      <c r="GBS1" s="15"/>
      <c r="GBT1" s="15"/>
      <c r="GBU1" s="15"/>
      <c r="GBV1" s="15"/>
      <c r="GBW1" s="15"/>
      <c r="GBX1" s="15"/>
      <c r="GBY1" s="15"/>
      <c r="GBZ1" s="15"/>
      <c r="GCA1" s="15"/>
      <c r="GCB1" s="15"/>
      <c r="GCC1" s="15"/>
      <c r="GCD1" s="15"/>
      <c r="GCE1" s="15"/>
      <c r="GCF1" s="15"/>
      <c r="GCG1" s="15"/>
      <c r="GCH1" s="15"/>
      <c r="GCI1" s="15"/>
      <c r="GCJ1" s="15"/>
      <c r="GCK1" s="15"/>
      <c r="GCL1" s="15"/>
      <c r="GCM1" s="15"/>
      <c r="GCN1" s="15"/>
      <c r="GCO1" s="15"/>
      <c r="GCP1" s="15"/>
      <c r="GCQ1" s="15"/>
      <c r="GCR1" s="15"/>
      <c r="GCS1" s="15"/>
      <c r="GCT1" s="15"/>
      <c r="GCU1" s="15"/>
      <c r="GCV1" s="15"/>
      <c r="GCW1" s="15"/>
      <c r="GCX1" s="15"/>
      <c r="GCY1" s="15"/>
      <c r="GCZ1" s="15"/>
      <c r="GDA1" s="15"/>
      <c r="GDB1" s="15"/>
      <c r="GDC1" s="15"/>
      <c r="GDD1" s="15"/>
      <c r="GDE1" s="15"/>
      <c r="GDF1" s="15"/>
      <c r="GDG1" s="15"/>
      <c r="GDH1" s="15"/>
      <c r="GDI1" s="15"/>
      <c r="GDJ1" s="15"/>
      <c r="GDK1" s="15"/>
      <c r="GDL1" s="15"/>
      <c r="GDM1" s="15"/>
      <c r="GDN1" s="15"/>
      <c r="GDO1" s="15"/>
      <c r="GDP1" s="15"/>
      <c r="GDQ1" s="15"/>
      <c r="GDR1" s="15"/>
      <c r="GDS1" s="15"/>
      <c r="GDT1" s="15"/>
      <c r="GDU1" s="15"/>
      <c r="GDV1" s="15"/>
      <c r="GDW1" s="15"/>
      <c r="GDX1" s="15"/>
      <c r="GDY1" s="15"/>
      <c r="GDZ1" s="15"/>
      <c r="GEA1" s="15"/>
      <c r="GEB1" s="15"/>
      <c r="GEC1" s="15"/>
      <c r="GED1" s="15"/>
      <c r="GEE1" s="15"/>
      <c r="GEF1" s="15"/>
      <c r="GEG1" s="15"/>
      <c r="GEH1" s="15"/>
      <c r="GEI1" s="15"/>
      <c r="GEJ1" s="15"/>
      <c r="GEK1" s="15"/>
      <c r="GEL1" s="15"/>
      <c r="GEM1" s="15"/>
      <c r="GEN1" s="15"/>
      <c r="GEO1" s="15"/>
      <c r="GEP1" s="15"/>
      <c r="GEQ1" s="15"/>
      <c r="GER1" s="15"/>
      <c r="GES1" s="15"/>
      <c r="GET1" s="15"/>
      <c r="GEU1" s="15"/>
      <c r="GEV1" s="15"/>
      <c r="GEW1" s="15"/>
      <c r="GEX1" s="15"/>
      <c r="GEY1" s="15"/>
      <c r="GEZ1" s="15"/>
      <c r="GFA1" s="15"/>
      <c r="GFB1" s="15"/>
      <c r="GFC1" s="15"/>
      <c r="GFD1" s="15"/>
      <c r="GFE1" s="15"/>
      <c r="GFF1" s="15"/>
      <c r="GFG1" s="15"/>
      <c r="GFH1" s="15"/>
      <c r="GFI1" s="15"/>
      <c r="GFJ1" s="15"/>
      <c r="GFK1" s="15"/>
      <c r="GFL1" s="15"/>
      <c r="GFM1" s="15"/>
      <c r="GFN1" s="15"/>
      <c r="GFO1" s="15"/>
      <c r="GFP1" s="15"/>
      <c r="GFQ1" s="15"/>
      <c r="GFR1" s="15"/>
      <c r="GFS1" s="15"/>
      <c r="GFT1" s="15"/>
      <c r="GFU1" s="15"/>
      <c r="GFV1" s="15"/>
      <c r="GFW1" s="15"/>
      <c r="GFX1" s="15"/>
      <c r="GFY1" s="15"/>
      <c r="GFZ1" s="15"/>
      <c r="GGA1" s="15"/>
      <c r="GGB1" s="15"/>
      <c r="GGC1" s="15"/>
      <c r="GGD1" s="15"/>
      <c r="GGE1" s="15"/>
      <c r="GGF1" s="15"/>
      <c r="GGG1" s="15"/>
      <c r="GGH1" s="15"/>
      <c r="GGI1" s="15"/>
      <c r="GGJ1" s="15"/>
      <c r="GGK1" s="15"/>
      <c r="GGL1" s="15"/>
      <c r="GGM1" s="15"/>
      <c r="GGN1" s="15"/>
      <c r="GGO1" s="15"/>
      <c r="GGP1" s="15"/>
      <c r="GGQ1" s="15"/>
      <c r="GGR1" s="15"/>
      <c r="GGS1" s="15"/>
      <c r="GGT1" s="15"/>
      <c r="GGU1" s="15"/>
      <c r="GGV1" s="15"/>
      <c r="GGW1" s="15"/>
      <c r="GGX1" s="15"/>
      <c r="GGY1" s="15"/>
      <c r="GGZ1" s="15"/>
      <c r="GHA1" s="15"/>
      <c r="GHB1" s="15"/>
      <c r="GHC1" s="15"/>
      <c r="GHD1" s="15"/>
      <c r="GHE1" s="15"/>
      <c r="GHF1" s="15"/>
      <c r="GHG1" s="15"/>
      <c r="GHH1" s="15"/>
      <c r="GHI1" s="15"/>
      <c r="GHJ1" s="15"/>
      <c r="GHK1" s="15"/>
      <c r="GHL1" s="15"/>
      <c r="GHM1" s="15"/>
      <c r="GHN1" s="15"/>
      <c r="GHO1" s="15"/>
      <c r="GHP1" s="15"/>
      <c r="GHQ1" s="15"/>
      <c r="GHR1" s="15"/>
      <c r="GHS1" s="15"/>
      <c r="GHT1" s="15"/>
      <c r="GHU1" s="15"/>
      <c r="GHV1" s="15"/>
      <c r="GHW1" s="15"/>
      <c r="GHX1" s="15"/>
      <c r="GHY1" s="15"/>
      <c r="GHZ1" s="15"/>
      <c r="GIA1" s="15"/>
      <c r="GIB1" s="15"/>
      <c r="GIC1" s="15"/>
      <c r="GID1" s="15"/>
      <c r="GIE1" s="15"/>
      <c r="GIF1" s="15"/>
      <c r="GIG1" s="15"/>
      <c r="GIH1" s="15"/>
      <c r="GII1" s="15"/>
      <c r="GIJ1" s="15"/>
      <c r="GIK1" s="15"/>
      <c r="GIL1" s="15"/>
      <c r="GIM1" s="15"/>
      <c r="GIN1" s="15"/>
      <c r="GIO1" s="15"/>
      <c r="GIP1" s="15"/>
      <c r="GIQ1" s="15"/>
      <c r="GIR1" s="15"/>
      <c r="GIS1" s="15"/>
      <c r="GIT1" s="15"/>
      <c r="GIU1" s="15"/>
      <c r="GIV1" s="15"/>
      <c r="GIW1" s="15"/>
      <c r="GIX1" s="15"/>
      <c r="GIY1" s="15"/>
      <c r="GIZ1" s="15"/>
      <c r="GJA1" s="15"/>
      <c r="GJB1" s="15"/>
      <c r="GJC1" s="15"/>
      <c r="GJD1" s="15"/>
      <c r="GJE1" s="15"/>
      <c r="GJF1" s="15"/>
      <c r="GJG1" s="15"/>
      <c r="GJH1" s="15"/>
      <c r="GJI1" s="15"/>
      <c r="GJJ1" s="15"/>
      <c r="GJK1" s="15"/>
      <c r="GJL1" s="15"/>
      <c r="GJM1" s="15"/>
      <c r="GJN1" s="15"/>
      <c r="GJO1" s="15"/>
      <c r="GJP1" s="15"/>
      <c r="GJQ1" s="15"/>
      <c r="GJR1" s="15"/>
      <c r="GJS1" s="15"/>
      <c r="GJT1" s="15"/>
      <c r="GJU1" s="15"/>
      <c r="GJV1" s="15"/>
      <c r="GJW1" s="15"/>
      <c r="GJX1" s="15"/>
      <c r="GJY1" s="15"/>
      <c r="GJZ1" s="15"/>
      <c r="GKA1" s="15"/>
      <c r="GKB1" s="15"/>
      <c r="GKC1" s="15"/>
      <c r="GKD1" s="15"/>
      <c r="GKE1" s="15"/>
      <c r="GKF1" s="15"/>
      <c r="GKG1" s="15"/>
      <c r="GKH1" s="15"/>
      <c r="GKI1" s="15"/>
      <c r="GKJ1" s="15"/>
      <c r="GKK1" s="15"/>
      <c r="GKL1" s="15"/>
      <c r="GKM1" s="15"/>
      <c r="GKN1" s="15"/>
      <c r="GKO1" s="15"/>
      <c r="GKP1" s="15"/>
      <c r="GKQ1" s="15"/>
      <c r="GKR1" s="15"/>
      <c r="GKS1" s="15"/>
      <c r="GKT1" s="15"/>
      <c r="GKU1" s="15"/>
      <c r="GKV1" s="15"/>
      <c r="GKW1" s="15"/>
      <c r="GKX1" s="15"/>
      <c r="GKY1" s="15"/>
      <c r="GKZ1" s="15"/>
      <c r="GLA1" s="15"/>
      <c r="GLB1" s="15"/>
      <c r="GLC1" s="15"/>
      <c r="GLD1" s="15"/>
      <c r="GLE1" s="15"/>
      <c r="GLF1" s="15"/>
      <c r="GLG1" s="15"/>
      <c r="GLH1" s="15"/>
      <c r="GLI1" s="15"/>
      <c r="GLJ1" s="15"/>
      <c r="GLK1" s="15"/>
      <c r="GLL1" s="15"/>
      <c r="GLM1" s="15"/>
      <c r="GLN1" s="15"/>
      <c r="GLO1" s="15"/>
      <c r="GLP1" s="15"/>
      <c r="GLQ1" s="15"/>
      <c r="GLR1" s="15"/>
      <c r="GLS1" s="15"/>
      <c r="GLT1" s="15"/>
      <c r="GLU1" s="15"/>
      <c r="GLV1" s="15"/>
      <c r="GLW1" s="15"/>
      <c r="GLX1" s="15"/>
      <c r="GLY1" s="15"/>
      <c r="GLZ1" s="15"/>
      <c r="GMA1" s="15"/>
      <c r="GMB1" s="15"/>
      <c r="GMC1" s="15"/>
      <c r="GMD1" s="15"/>
      <c r="GME1" s="15"/>
      <c r="GMF1" s="15"/>
      <c r="GMG1" s="15"/>
      <c r="GMH1" s="15"/>
      <c r="GMI1" s="15"/>
      <c r="GMJ1" s="15"/>
      <c r="GMK1" s="15"/>
      <c r="GML1" s="15"/>
      <c r="GMM1" s="15"/>
      <c r="GMN1" s="15"/>
      <c r="GMO1" s="15"/>
      <c r="GMP1" s="15"/>
      <c r="GMQ1" s="15"/>
      <c r="GMR1" s="15"/>
      <c r="GMS1" s="15"/>
      <c r="GMT1" s="15"/>
      <c r="GMU1" s="15"/>
      <c r="GMV1" s="15"/>
      <c r="GMW1" s="15"/>
      <c r="GMX1" s="15"/>
      <c r="GMY1" s="15"/>
      <c r="GMZ1" s="15"/>
      <c r="GNA1" s="15"/>
      <c r="GNB1" s="15"/>
      <c r="GNC1" s="15"/>
      <c r="GND1" s="15"/>
      <c r="GNE1" s="15"/>
      <c r="GNF1" s="15"/>
      <c r="GNG1" s="15"/>
      <c r="GNH1" s="15"/>
      <c r="GNI1" s="15"/>
      <c r="GNJ1" s="15"/>
      <c r="GNK1" s="15"/>
      <c r="GNL1" s="15"/>
      <c r="GNM1" s="15"/>
      <c r="GNN1" s="15"/>
      <c r="GNO1" s="15"/>
      <c r="GNP1" s="15"/>
      <c r="GNQ1" s="15"/>
      <c r="GNR1" s="15"/>
      <c r="GNS1" s="15"/>
      <c r="GNT1" s="15"/>
      <c r="GNU1" s="15"/>
      <c r="GNV1" s="15"/>
      <c r="GNW1" s="15"/>
      <c r="GNX1" s="15"/>
      <c r="GNY1" s="15"/>
      <c r="GNZ1" s="15"/>
      <c r="GOA1" s="15"/>
      <c r="GOB1" s="15"/>
      <c r="GOC1" s="15"/>
      <c r="GOD1" s="15"/>
      <c r="GOE1" s="15"/>
      <c r="GOF1" s="15"/>
      <c r="GOG1" s="15"/>
      <c r="GOH1" s="15"/>
      <c r="GOI1" s="15"/>
      <c r="GOJ1" s="15"/>
      <c r="GOK1" s="15"/>
      <c r="GOL1" s="15"/>
      <c r="GOM1" s="15"/>
      <c r="GON1" s="15"/>
      <c r="GOO1" s="15"/>
      <c r="GOP1" s="15"/>
      <c r="GOQ1" s="15"/>
      <c r="GOR1" s="15"/>
      <c r="GOS1" s="15"/>
      <c r="GOT1" s="15"/>
      <c r="GOU1" s="15"/>
      <c r="GOV1" s="15"/>
      <c r="GOW1" s="15"/>
      <c r="GOX1" s="15"/>
      <c r="GOY1" s="15"/>
      <c r="GOZ1" s="15"/>
      <c r="GPA1" s="15"/>
      <c r="GPB1" s="15"/>
      <c r="GPC1" s="15"/>
      <c r="GPD1" s="15"/>
      <c r="GPE1" s="15"/>
      <c r="GPF1" s="15"/>
      <c r="GPG1" s="15"/>
      <c r="GPH1" s="15"/>
      <c r="GPI1" s="15"/>
      <c r="GPJ1" s="15"/>
      <c r="GPK1" s="15"/>
      <c r="GPL1" s="15"/>
      <c r="GPM1" s="15"/>
      <c r="GPN1" s="15"/>
      <c r="GPO1" s="15"/>
      <c r="GPP1" s="15"/>
      <c r="GPQ1" s="15"/>
      <c r="GPR1" s="15"/>
      <c r="GPS1" s="15"/>
      <c r="GPT1" s="15"/>
      <c r="GPU1" s="15"/>
      <c r="GPV1" s="15"/>
      <c r="GPW1" s="15"/>
      <c r="GPX1" s="15"/>
      <c r="GPY1" s="15"/>
      <c r="GPZ1" s="15"/>
      <c r="GQA1" s="15"/>
      <c r="GQB1" s="15"/>
      <c r="GQC1" s="15"/>
      <c r="GQD1" s="15"/>
      <c r="GQE1" s="15"/>
      <c r="GQF1" s="15"/>
      <c r="GQG1" s="15"/>
      <c r="GQH1" s="15"/>
      <c r="GQI1" s="15"/>
      <c r="GQJ1" s="15"/>
      <c r="GQK1" s="15"/>
      <c r="GQL1" s="15"/>
      <c r="GQM1" s="15"/>
      <c r="GQN1" s="15"/>
      <c r="GQO1" s="15"/>
      <c r="GQP1" s="15"/>
      <c r="GQQ1" s="15"/>
      <c r="GQR1" s="15"/>
      <c r="GQS1" s="15"/>
      <c r="GQT1" s="15"/>
      <c r="GQU1" s="15"/>
      <c r="GQV1" s="15"/>
      <c r="GQW1" s="15"/>
      <c r="GQX1" s="15"/>
      <c r="GQY1" s="15"/>
      <c r="GQZ1" s="15"/>
      <c r="GRA1" s="15"/>
      <c r="GRB1" s="15"/>
      <c r="GRC1" s="15"/>
      <c r="GRD1" s="15"/>
      <c r="GRE1" s="15"/>
      <c r="GRF1" s="15"/>
      <c r="GRG1" s="15"/>
      <c r="GRH1" s="15"/>
      <c r="GRI1" s="15"/>
      <c r="GRJ1" s="15"/>
      <c r="GRK1" s="15"/>
      <c r="GRL1" s="15"/>
      <c r="GRM1" s="15"/>
      <c r="GRN1" s="15"/>
      <c r="GRO1" s="15"/>
      <c r="GRP1" s="15"/>
      <c r="GRQ1" s="15"/>
      <c r="GRR1" s="15"/>
      <c r="GRS1" s="15"/>
      <c r="GRT1" s="15"/>
      <c r="GRU1" s="15"/>
      <c r="GRV1" s="15"/>
      <c r="GRW1" s="15"/>
      <c r="GRX1" s="15"/>
      <c r="GRY1" s="15"/>
      <c r="GRZ1" s="15"/>
      <c r="GSA1" s="15"/>
      <c r="GSB1" s="15"/>
      <c r="GSC1" s="15"/>
      <c r="GSD1" s="15"/>
      <c r="GSE1" s="15"/>
      <c r="GSF1" s="15"/>
      <c r="GSG1" s="15"/>
      <c r="GSH1" s="15"/>
      <c r="GSI1" s="15"/>
      <c r="GSJ1" s="15"/>
      <c r="GSK1" s="15"/>
      <c r="GSL1" s="15"/>
      <c r="GSM1" s="15"/>
      <c r="GSN1" s="15"/>
      <c r="GSO1" s="15"/>
      <c r="GSP1" s="15"/>
      <c r="GSQ1" s="15"/>
      <c r="GSR1" s="15"/>
      <c r="GSS1" s="15"/>
      <c r="GST1" s="15"/>
      <c r="GSU1" s="15"/>
      <c r="GSV1" s="15"/>
      <c r="GSW1" s="15"/>
      <c r="GSX1" s="15"/>
      <c r="GSY1" s="15"/>
      <c r="GSZ1" s="15"/>
      <c r="GTA1" s="15"/>
      <c r="GTB1" s="15"/>
      <c r="GTC1" s="15"/>
      <c r="GTD1" s="15"/>
      <c r="GTE1" s="15"/>
      <c r="GTF1" s="15"/>
      <c r="GTG1" s="15"/>
      <c r="GTH1" s="15"/>
      <c r="GTI1" s="15"/>
      <c r="GTJ1" s="15"/>
      <c r="GTK1" s="15"/>
      <c r="GTL1" s="15"/>
      <c r="GTM1" s="15"/>
      <c r="GTN1" s="15"/>
      <c r="GTO1" s="15"/>
      <c r="GTP1" s="15"/>
      <c r="GTQ1" s="15"/>
      <c r="GTR1" s="15"/>
      <c r="GTS1" s="15"/>
      <c r="GTT1" s="15"/>
      <c r="GTU1" s="15"/>
      <c r="GTV1" s="15"/>
      <c r="GTW1" s="15"/>
      <c r="GTX1" s="15"/>
      <c r="GTY1" s="15"/>
      <c r="GTZ1" s="15"/>
      <c r="GUA1" s="15"/>
      <c r="GUB1" s="15"/>
      <c r="GUC1" s="15"/>
      <c r="GUD1" s="15"/>
      <c r="GUE1" s="15"/>
      <c r="GUF1" s="15"/>
      <c r="GUG1" s="15"/>
      <c r="GUH1" s="15"/>
      <c r="GUI1" s="15"/>
      <c r="GUJ1" s="15"/>
      <c r="GUK1" s="15"/>
      <c r="GUL1" s="15"/>
      <c r="GUM1" s="15"/>
      <c r="GUN1" s="15"/>
      <c r="GUO1" s="15"/>
      <c r="GUP1" s="15"/>
      <c r="GUQ1" s="15"/>
      <c r="GUR1" s="15"/>
      <c r="GUS1" s="15"/>
      <c r="GUT1" s="15"/>
      <c r="GUU1" s="15"/>
      <c r="GUV1" s="15"/>
      <c r="GUW1" s="15"/>
      <c r="GUX1" s="15"/>
      <c r="GUY1" s="15"/>
      <c r="GUZ1" s="15"/>
      <c r="GVA1" s="15"/>
      <c r="GVB1" s="15"/>
      <c r="GVC1" s="15"/>
      <c r="GVD1" s="15"/>
      <c r="GVE1" s="15"/>
      <c r="GVF1" s="15"/>
      <c r="GVG1" s="15"/>
      <c r="GVH1" s="15"/>
      <c r="GVI1" s="15"/>
      <c r="GVJ1" s="15"/>
      <c r="GVK1" s="15"/>
      <c r="GVL1" s="15"/>
      <c r="GVM1" s="15"/>
      <c r="GVN1" s="15"/>
      <c r="GVO1" s="15"/>
      <c r="GVP1" s="15"/>
      <c r="GVQ1" s="15"/>
      <c r="GVR1" s="15"/>
      <c r="GVS1" s="15"/>
      <c r="GVT1" s="15"/>
      <c r="GVU1" s="15"/>
      <c r="GVV1" s="15"/>
      <c r="GVW1" s="15"/>
      <c r="GVX1" s="15"/>
      <c r="GVY1" s="15"/>
      <c r="GVZ1" s="15"/>
      <c r="GWA1" s="15"/>
      <c r="GWB1" s="15"/>
      <c r="GWC1" s="15"/>
      <c r="GWD1" s="15"/>
      <c r="GWE1" s="15"/>
      <c r="GWF1" s="15"/>
      <c r="GWG1" s="15"/>
      <c r="GWH1" s="15"/>
      <c r="GWI1" s="15"/>
      <c r="GWJ1" s="15"/>
      <c r="GWK1" s="15"/>
      <c r="GWL1" s="15"/>
      <c r="GWM1" s="15"/>
      <c r="GWN1" s="15"/>
      <c r="GWO1" s="15"/>
      <c r="GWP1" s="15"/>
      <c r="GWQ1" s="15"/>
      <c r="GWR1" s="15"/>
      <c r="GWS1" s="15"/>
      <c r="GWT1" s="15"/>
      <c r="GWU1" s="15"/>
      <c r="GWV1" s="15"/>
      <c r="GWW1" s="15"/>
      <c r="GWX1" s="15"/>
      <c r="GWY1" s="15"/>
      <c r="GWZ1" s="15"/>
      <c r="GXA1" s="15"/>
      <c r="GXB1" s="15"/>
      <c r="GXC1" s="15"/>
      <c r="GXD1" s="15"/>
      <c r="GXE1" s="15"/>
      <c r="GXF1" s="15"/>
      <c r="GXG1" s="15"/>
      <c r="GXH1" s="15"/>
      <c r="GXI1" s="15"/>
      <c r="GXJ1" s="15"/>
      <c r="GXK1" s="15"/>
      <c r="GXL1" s="15"/>
      <c r="GXM1" s="15"/>
      <c r="GXN1" s="15"/>
      <c r="GXO1" s="15"/>
      <c r="GXP1" s="15"/>
      <c r="GXQ1" s="15"/>
      <c r="GXR1" s="15"/>
      <c r="GXS1" s="15"/>
      <c r="GXT1" s="15"/>
      <c r="GXU1" s="15"/>
      <c r="GXV1" s="15"/>
      <c r="GXW1" s="15"/>
      <c r="GXX1" s="15"/>
      <c r="GXY1" s="15"/>
      <c r="GXZ1" s="15"/>
      <c r="GYA1" s="15"/>
      <c r="GYB1" s="15"/>
      <c r="GYC1" s="15"/>
      <c r="GYD1" s="15"/>
      <c r="GYE1" s="15"/>
      <c r="GYF1" s="15"/>
      <c r="GYG1" s="15"/>
      <c r="GYH1" s="15"/>
      <c r="GYI1" s="15"/>
      <c r="GYJ1" s="15"/>
      <c r="GYK1" s="15"/>
      <c r="GYL1" s="15"/>
      <c r="GYM1" s="15"/>
      <c r="GYN1" s="15"/>
      <c r="GYO1" s="15"/>
      <c r="GYP1" s="15"/>
      <c r="GYQ1" s="15"/>
      <c r="GYR1" s="15"/>
      <c r="GYS1" s="15"/>
      <c r="GYT1" s="15"/>
      <c r="GYU1" s="15"/>
      <c r="GYV1" s="15"/>
      <c r="GYW1" s="15"/>
      <c r="GYX1" s="15"/>
      <c r="GYY1" s="15"/>
      <c r="GYZ1" s="15"/>
      <c r="GZA1" s="15"/>
      <c r="GZB1" s="15"/>
      <c r="GZC1" s="15"/>
      <c r="GZD1" s="15"/>
      <c r="GZE1" s="15"/>
      <c r="GZF1" s="15"/>
      <c r="GZG1" s="15"/>
      <c r="GZH1" s="15"/>
      <c r="GZI1" s="15"/>
      <c r="GZJ1" s="15"/>
      <c r="GZK1" s="15"/>
      <c r="GZL1" s="15"/>
      <c r="GZM1" s="15"/>
      <c r="GZN1" s="15"/>
      <c r="GZO1" s="15"/>
      <c r="GZP1" s="15"/>
      <c r="GZQ1" s="15"/>
      <c r="GZR1" s="15"/>
      <c r="GZS1" s="15"/>
      <c r="GZT1" s="15"/>
      <c r="GZU1" s="15"/>
      <c r="GZV1" s="15"/>
      <c r="GZW1" s="15"/>
      <c r="GZX1" s="15"/>
      <c r="GZY1" s="15"/>
      <c r="GZZ1" s="15"/>
      <c r="HAA1" s="15"/>
      <c r="HAB1" s="15"/>
      <c r="HAC1" s="15"/>
      <c r="HAD1" s="15"/>
      <c r="HAE1" s="15"/>
      <c r="HAF1" s="15"/>
      <c r="HAG1" s="15"/>
      <c r="HAH1" s="15"/>
      <c r="HAI1" s="15"/>
      <c r="HAJ1" s="15"/>
      <c r="HAK1" s="15"/>
      <c r="HAL1" s="15"/>
      <c r="HAM1" s="15"/>
      <c r="HAN1" s="15"/>
      <c r="HAO1" s="15"/>
      <c r="HAP1" s="15"/>
      <c r="HAQ1" s="15"/>
      <c r="HAR1" s="15"/>
      <c r="HAS1" s="15"/>
      <c r="HAT1" s="15"/>
      <c r="HAU1" s="15"/>
      <c r="HAV1" s="15"/>
      <c r="HAW1" s="15"/>
      <c r="HAX1" s="15"/>
      <c r="HAY1" s="15"/>
      <c r="HAZ1" s="15"/>
      <c r="HBA1" s="15"/>
      <c r="HBB1" s="15"/>
      <c r="HBC1" s="15"/>
      <c r="HBD1" s="15"/>
      <c r="HBE1" s="15"/>
      <c r="HBF1" s="15"/>
      <c r="HBG1" s="15"/>
      <c r="HBH1" s="15"/>
      <c r="HBI1" s="15"/>
      <c r="HBJ1" s="15"/>
      <c r="HBK1" s="15"/>
      <c r="HBL1" s="15"/>
      <c r="HBM1" s="15"/>
      <c r="HBN1" s="15"/>
      <c r="HBO1" s="15"/>
      <c r="HBP1" s="15"/>
      <c r="HBQ1" s="15"/>
      <c r="HBR1" s="15"/>
      <c r="HBS1" s="15"/>
      <c r="HBT1" s="15"/>
      <c r="HBU1" s="15"/>
      <c r="HBV1" s="15"/>
      <c r="HBW1" s="15"/>
      <c r="HBX1" s="15"/>
      <c r="HBY1" s="15"/>
      <c r="HBZ1" s="15"/>
      <c r="HCA1" s="15"/>
      <c r="HCB1" s="15"/>
      <c r="HCC1" s="15"/>
      <c r="HCD1" s="15"/>
      <c r="HCE1" s="15"/>
      <c r="HCF1" s="15"/>
      <c r="HCG1" s="15"/>
      <c r="HCH1" s="15"/>
      <c r="HCI1" s="15"/>
      <c r="HCJ1" s="15"/>
      <c r="HCK1" s="15"/>
      <c r="HCL1" s="15"/>
      <c r="HCM1" s="15"/>
      <c r="HCN1" s="15"/>
      <c r="HCO1" s="15"/>
      <c r="HCP1" s="15"/>
      <c r="HCQ1" s="15"/>
      <c r="HCR1" s="15"/>
      <c r="HCS1" s="15"/>
      <c r="HCT1" s="15"/>
      <c r="HCU1" s="15"/>
      <c r="HCV1" s="15"/>
      <c r="HCW1" s="15"/>
      <c r="HCX1" s="15"/>
      <c r="HCY1" s="15"/>
      <c r="HCZ1" s="15"/>
      <c r="HDA1" s="15"/>
      <c r="HDB1" s="15"/>
      <c r="HDC1" s="15"/>
      <c r="HDD1" s="15"/>
      <c r="HDE1" s="15"/>
      <c r="HDF1" s="15"/>
      <c r="HDG1" s="15"/>
      <c r="HDH1" s="15"/>
      <c r="HDI1" s="15"/>
      <c r="HDJ1" s="15"/>
      <c r="HDK1" s="15"/>
      <c r="HDL1" s="15"/>
      <c r="HDM1" s="15"/>
      <c r="HDN1" s="15"/>
      <c r="HDO1" s="15"/>
      <c r="HDP1" s="15"/>
      <c r="HDQ1" s="15"/>
      <c r="HDR1" s="15"/>
      <c r="HDS1" s="15"/>
      <c r="HDT1" s="15"/>
      <c r="HDU1" s="15"/>
      <c r="HDV1" s="15"/>
      <c r="HDW1" s="15"/>
      <c r="HDX1" s="15"/>
      <c r="HDY1" s="15"/>
      <c r="HDZ1" s="15"/>
      <c r="HEA1" s="15"/>
      <c r="HEB1" s="15"/>
      <c r="HEC1" s="15"/>
      <c r="HED1" s="15"/>
      <c r="HEE1" s="15"/>
      <c r="HEF1" s="15"/>
      <c r="HEG1" s="15"/>
      <c r="HEH1" s="15"/>
      <c r="HEI1" s="15"/>
      <c r="HEJ1" s="15"/>
      <c r="HEK1" s="15"/>
      <c r="HEL1" s="15"/>
      <c r="HEM1" s="15"/>
      <c r="HEN1" s="15"/>
      <c r="HEO1" s="15"/>
      <c r="HEP1" s="15"/>
      <c r="HEQ1" s="15"/>
      <c r="HER1" s="15"/>
      <c r="HES1" s="15"/>
      <c r="HET1" s="15"/>
      <c r="HEU1" s="15"/>
      <c r="HEV1" s="15"/>
      <c r="HEW1" s="15"/>
      <c r="HEX1" s="15"/>
      <c r="HEY1" s="15"/>
      <c r="HEZ1" s="15"/>
      <c r="HFA1" s="15"/>
      <c r="HFB1" s="15"/>
      <c r="HFC1" s="15"/>
      <c r="HFD1" s="15"/>
      <c r="HFE1" s="15"/>
      <c r="HFF1" s="15"/>
      <c r="HFG1" s="15"/>
      <c r="HFH1" s="15"/>
      <c r="HFI1" s="15"/>
      <c r="HFJ1" s="15"/>
      <c r="HFK1" s="15"/>
      <c r="HFL1" s="15"/>
      <c r="HFM1" s="15"/>
      <c r="HFN1" s="15"/>
      <c r="HFO1" s="15"/>
      <c r="HFP1" s="15"/>
      <c r="HFQ1" s="15"/>
      <c r="HFR1" s="15"/>
      <c r="HFS1" s="15"/>
      <c r="HFT1" s="15"/>
      <c r="HFU1" s="15"/>
      <c r="HFV1" s="15"/>
      <c r="HFW1" s="15"/>
      <c r="HFX1" s="15"/>
      <c r="HFY1" s="15"/>
      <c r="HFZ1" s="15"/>
      <c r="HGA1" s="15"/>
      <c r="HGB1" s="15"/>
      <c r="HGC1" s="15"/>
      <c r="HGD1" s="15"/>
      <c r="HGE1" s="15"/>
      <c r="HGF1" s="15"/>
      <c r="HGG1" s="15"/>
      <c r="HGH1" s="15"/>
      <c r="HGI1" s="15"/>
      <c r="HGJ1" s="15"/>
      <c r="HGK1" s="15"/>
      <c r="HGL1" s="15"/>
      <c r="HGM1" s="15"/>
      <c r="HGN1" s="15"/>
      <c r="HGO1" s="15"/>
      <c r="HGP1" s="15"/>
      <c r="HGQ1" s="15"/>
      <c r="HGR1" s="15"/>
      <c r="HGS1" s="15"/>
      <c r="HGT1" s="15"/>
      <c r="HGU1" s="15"/>
      <c r="HGV1" s="15"/>
      <c r="HGW1" s="15"/>
      <c r="HGX1" s="15"/>
      <c r="HGY1" s="15"/>
      <c r="HGZ1" s="15"/>
      <c r="HHA1" s="15"/>
      <c r="HHB1" s="15"/>
      <c r="HHC1" s="15"/>
      <c r="HHD1" s="15"/>
      <c r="HHE1" s="15"/>
      <c r="HHF1" s="15"/>
      <c r="HHG1" s="15"/>
      <c r="HHH1" s="15"/>
      <c r="HHI1" s="15"/>
      <c r="HHJ1" s="15"/>
      <c r="HHK1" s="15"/>
      <c r="HHL1" s="15"/>
      <c r="HHM1" s="15"/>
      <c r="HHN1" s="15"/>
      <c r="HHO1" s="15"/>
      <c r="HHP1" s="15"/>
      <c r="HHQ1" s="15"/>
      <c r="HHR1" s="15"/>
      <c r="HHS1" s="15"/>
      <c r="HHT1" s="15"/>
      <c r="HHU1" s="15"/>
      <c r="HHV1" s="15"/>
      <c r="HHW1" s="15"/>
      <c r="HHX1" s="15"/>
      <c r="HHY1" s="15"/>
      <c r="HHZ1" s="15"/>
      <c r="HIA1" s="15"/>
      <c r="HIB1" s="15"/>
      <c r="HIC1" s="15"/>
      <c r="HID1" s="15"/>
      <c r="HIE1" s="15"/>
      <c r="HIF1" s="15"/>
      <c r="HIG1" s="15"/>
      <c r="HIH1" s="15"/>
      <c r="HII1" s="15"/>
      <c r="HIJ1" s="15"/>
      <c r="HIK1" s="15"/>
      <c r="HIL1" s="15"/>
      <c r="HIM1" s="15"/>
      <c r="HIN1" s="15"/>
      <c r="HIO1" s="15"/>
      <c r="HIP1" s="15"/>
      <c r="HIQ1" s="15"/>
      <c r="HIR1" s="15"/>
      <c r="HIS1" s="15"/>
      <c r="HIT1" s="15"/>
      <c r="HIU1" s="15"/>
      <c r="HIV1" s="15"/>
      <c r="HIW1" s="15"/>
      <c r="HIX1" s="15"/>
      <c r="HIY1" s="15"/>
      <c r="HIZ1" s="15"/>
      <c r="HJA1" s="15"/>
      <c r="HJB1" s="15"/>
      <c r="HJC1" s="15"/>
      <c r="HJD1" s="15"/>
      <c r="HJE1" s="15"/>
      <c r="HJF1" s="15"/>
      <c r="HJG1" s="15"/>
      <c r="HJH1" s="15"/>
      <c r="HJI1" s="15"/>
      <c r="HJJ1" s="15"/>
      <c r="HJK1" s="15"/>
      <c r="HJL1" s="15"/>
      <c r="HJM1" s="15"/>
      <c r="HJN1" s="15"/>
      <c r="HJO1" s="15"/>
      <c r="HJP1" s="15"/>
      <c r="HJQ1" s="15"/>
      <c r="HJR1" s="15"/>
      <c r="HJS1" s="15"/>
      <c r="HJT1" s="15"/>
      <c r="HJU1" s="15"/>
      <c r="HJV1" s="15"/>
      <c r="HJW1" s="15"/>
      <c r="HJX1" s="15"/>
      <c r="HJY1" s="15"/>
      <c r="HJZ1" s="15"/>
      <c r="HKA1" s="15"/>
      <c r="HKB1" s="15"/>
      <c r="HKC1" s="15"/>
      <c r="HKD1" s="15"/>
      <c r="HKE1" s="15"/>
      <c r="HKF1" s="15"/>
      <c r="HKG1" s="15"/>
      <c r="HKH1" s="15"/>
      <c r="HKI1" s="15"/>
      <c r="HKJ1" s="15"/>
      <c r="HKK1" s="15"/>
      <c r="HKL1" s="15"/>
      <c r="HKM1" s="15"/>
      <c r="HKN1" s="15"/>
      <c r="HKO1" s="15"/>
      <c r="HKP1" s="15"/>
      <c r="HKQ1" s="15"/>
      <c r="HKR1" s="15"/>
      <c r="HKS1" s="15"/>
      <c r="HKT1" s="15"/>
      <c r="HKU1" s="15"/>
      <c r="HKV1" s="15"/>
      <c r="HKW1" s="15"/>
      <c r="HKX1" s="15"/>
      <c r="HKY1" s="15"/>
      <c r="HKZ1" s="15"/>
      <c r="HLA1" s="15"/>
      <c r="HLB1" s="15"/>
      <c r="HLC1" s="15"/>
      <c r="HLD1" s="15"/>
      <c r="HLE1" s="15"/>
      <c r="HLF1" s="15"/>
      <c r="HLG1" s="15"/>
      <c r="HLH1" s="15"/>
      <c r="HLI1" s="15"/>
      <c r="HLJ1" s="15"/>
      <c r="HLK1" s="15"/>
      <c r="HLL1" s="15"/>
      <c r="HLM1" s="15"/>
      <c r="HLN1" s="15"/>
      <c r="HLO1" s="15"/>
      <c r="HLP1" s="15"/>
      <c r="HLQ1" s="15"/>
      <c r="HLR1" s="15"/>
      <c r="HLS1" s="15"/>
      <c r="HLT1" s="15"/>
      <c r="HLU1" s="15"/>
      <c r="HLV1" s="15"/>
      <c r="HLW1" s="15"/>
      <c r="HLX1" s="15"/>
      <c r="HLY1" s="15"/>
      <c r="HLZ1" s="15"/>
      <c r="HMA1" s="15"/>
      <c r="HMB1" s="15"/>
      <c r="HMC1" s="15"/>
      <c r="HMD1" s="15"/>
      <c r="HME1" s="15"/>
      <c r="HMF1" s="15"/>
      <c r="HMG1" s="15"/>
      <c r="HMH1" s="15"/>
      <c r="HMI1" s="15"/>
      <c r="HMJ1" s="15"/>
      <c r="HMK1" s="15"/>
      <c r="HML1" s="15"/>
      <c r="HMM1" s="15"/>
      <c r="HMN1" s="15"/>
      <c r="HMO1" s="15"/>
      <c r="HMP1" s="15"/>
      <c r="HMQ1" s="15"/>
      <c r="HMR1" s="15"/>
      <c r="HMS1" s="15"/>
      <c r="HMT1" s="15"/>
      <c r="HMU1" s="15"/>
      <c r="HMV1" s="15"/>
      <c r="HMW1" s="15"/>
      <c r="HMX1" s="15"/>
      <c r="HMY1" s="15"/>
      <c r="HMZ1" s="15"/>
      <c r="HNA1" s="15"/>
      <c r="HNB1" s="15"/>
      <c r="HNC1" s="15"/>
      <c r="HND1" s="15"/>
      <c r="HNE1" s="15"/>
      <c r="HNF1" s="15"/>
      <c r="HNG1" s="15"/>
      <c r="HNH1" s="15"/>
      <c r="HNI1" s="15"/>
      <c r="HNJ1" s="15"/>
      <c r="HNK1" s="15"/>
      <c r="HNL1" s="15"/>
      <c r="HNM1" s="15"/>
      <c r="HNN1" s="15"/>
      <c r="HNO1" s="15"/>
      <c r="HNP1" s="15"/>
      <c r="HNQ1" s="15"/>
      <c r="HNR1" s="15"/>
      <c r="HNS1" s="15"/>
      <c r="HNT1" s="15"/>
      <c r="HNU1" s="15"/>
      <c r="HNV1" s="15"/>
      <c r="HNW1" s="15"/>
      <c r="HNX1" s="15"/>
      <c r="HNY1" s="15"/>
      <c r="HNZ1" s="15"/>
      <c r="HOA1" s="15"/>
      <c r="HOB1" s="15"/>
      <c r="HOC1" s="15"/>
      <c r="HOD1" s="15"/>
      <c r="HOE1" s="15"/>
      <c r="HOF1" s="15"/>
      <c r="HOG1" s="15"/>
      <c r="HOH1" s="15"/>
      <c r="HOI1" s="15"/>
      <c r="HOJ1" s="15"/>
      <c r="HOK1" s="15"/>
      <c r="HOL1" s="15"/>
      <c r="HOM1" s="15"/>
      <c r="HON1" s="15"/>
      <c r="HOO1" s="15"/>
      <c r="HOP1" s="15"/>
      <c r="HOQ1" s="15"/>
      <c r="HOR1" s="15"/>
      <c r="HOS1" s="15"/>
      <c r="HOT1" s="15"/>
      <c r="HOU1" s="15"/>
      <c r="HOV1" s="15"/>
      <c r="HOW1" s="15"/>
      <c r="HOX1" s="15"/>
      <c r="HOY1" s="15"/>
      <c r="HOZ1" s="15"/>
      <c r="HPA1" s="15"/>
      <c r="HPB1" s="15"/>
      <c r="HPC1" s="15"/>
      <c r="HPD1" s="15"/>
      <c r="HPE1" s="15"/>
      <c r="HPF1" s="15"/>
      <c r="HPG1" s="15"/>
      <c r="HPH1" s="15"/>
      <c r="HPI1" s="15"/>
      <c r="HPJ1" s="15"/>
      <c r="HPK1" s="15"/>
      <c r="HPL1" s="15"/>
      <c r="HPM1" s="15"/>
      <c r="HPN1" s="15"/>
      <c r="HPO1" s="15"/>
      <c r="HPP1" s="15"/>
      <c r="HPQ1" s="15"/>
      <c r="HPR1" s="15"/>
      <c r="HPS1" s="15"/>
      <c r="HPT1" s="15"/>
      <c r="HPU1" s="15"/>
      <c r="HPV1" s="15"/>
      <c r="HPW1" s="15"/>
      <c r="HPX1" s="15"/>
      <c r="HPY1" s="15"/>
      <c r="HPZ1" s="15"/>
      <c r="HQA1" s="15"/>
      <c r="HQB1" s="15"/>
      <c r="HQC1" s="15"/>
      <c r="HQD1" s="15"/>
      <c r="HQE1" s="15"/>
      <c r="HQF1" s="15"/>
      <c r="HQG1" s="15"/>
      <c r="HQH1" s="15"/>
      <c r="HQI1" s="15"/>
      <c r="HQJ1" s="15"/>
      <c r="HQK1" s="15"/>
      <c r="HQL1" s="15"/>
      <c r="HQM1" s="15"/>
      <c r="HQN1" s="15"/>
      <c r="HQO1" s="15"/>
      <c r="HQP1" s="15"/>
      <c r="HQQ1" s="15"/>
      <c r="HQR1" s="15"/>
      <c r="HQS1" s="15"/>
      <c r="HQT1" s="15"/>
      <c r="HQU1" s="15"/>
      <c r="HQV1" s="15"/>
      <c r="HQW1" s="15"/>
      <c r="HQX1" s="15"/>
      <c r="HQY1" s="15"/>
      <c r="HQZ1" s="15"/>
      <c r="HRA1" s="15"/>
      <c r="HRB1" s="15"/>
      <c r="HRC1" s="15"/>
      <c r="HRD1" s="15"/>
      <c r="HRE1" s="15"/>
      <c r="HRF1" s="15"/>
      <c r="HRG1" s="15"/>
      <c r="HRH1" s="15"/>
      <c r="HRI1" s="15"/>
      <c r="HRJ1" s="15"/>
      <c r="HRK1" s="15"/>
      <c r="HRL1" s="15"/>
      <c r="HRM1" s="15"/>
      <c r="HRN1" s="15"/>
      <c r="HRO1" s="15"/>
      <c r="HRP1" s="15"/>
      <c r="HRQ1" s="15"/>
      <c r="HRR1" s="15"/>
      <c r="HRS1" s="15"/>
      <c r="HRT1" s="15"/>
      <c r="HRU1" s="15"/>
      <c r="HRV1" s="15"/>
      <c r="HRW1" s="15"/>
      <c r="HRX1" s="15"/>
      <c r="HRY1" s="15"/>
      <c r="HRZ1" s="15"/>
      <c r="HSA1" s="15"/>
      <c r="HSB1" s="15"/>
      <c r="HSC1" s="15"/>
      <c r="HSD1" s="15"/>
      <c r="HSE1" s="15"/>
      <c r="HSF1" s="15"/>
      <c r="HSG1" s="15"/>
      <c r="HSH1" s="15"/>
      <c r="HSI1" s="15"/>
      <c r="HSJ1" s="15"/>
      <c r="HSK1" s="15"/>
      <c r="HSL1" s="15"/>
      <c r="HSM1" s="15"/>
      <c r="HSN1" s="15"/>
      <c r="HSO1" s="15"/>
      <c r="HSP1" s="15"/>
      <c r="HSQ1" s="15"/>
      <c r="HSR1" s="15"/>
      <c r="HSS1" s="15"/>
      <c r="HST1" s="15"/>
      <c r="HSU1" s="15"/>
      <c r="HSV1" s="15"/>
      <c r="HSW1" s="15"/>
      <c r="HSX1" s="15"/>
      <c r="HSY1" s="15"/>
      <c r="HSZ1" s="15"/>
      <c r="HTA1" s="15"/>
      <c r="HTB1" s="15"/>
      <c r="HTC1" s="15"/>
      <c r="HTD1" s="15"/>
      <c r="HTE1" s="15"/>
      <c r="HTF1" s="15"/>
      <c r="HTG1" s="15"/>
      <c r="HTH1" s="15"/>
      <c r="HTI1" s="15"/>
      <c r="HTJ1" s="15"/>
      <c r="HTK1" s="15"/>
      <c r="HTL1" s="15"/>
      <c r="HTM1" s="15"/>
      <c r="HTN1" s="15"/>
      <c r="HTO1" s="15"/>
      <c r="HTP1" s="15"/>
      <c r="HTQ1" s="15"/>
      <c r="HTR1" s="15"/>
      <c r="HTS1" s="15"/>
      <c r="HTT1" s="15"/>
      <c r="HTU1" s="15"/>
      <c r="HTV1" s="15"/>
      <c r="HTW1" s="15"/>
      <c r="HTX1" s="15"/>
      <c r="HTY1" s="15"/>
      <c r="HTZ1" s="15"/>
      <c r="HUA1" s="15"/>
      <c r="HUB1" s="15"/>
      <c r="HUC1" s="15"/>
      <c r="HUD1" s="15"/>
      <c r="HUE1" s="15"/>
      <c r="HUF1" s="15"/>
      <c r="HUG1" s="15"/>
      <c r="HUH1" s="15"/>
      <c r="HUI1" s="15"/>
      <c r="HUJ1" s="15"/>
      <c r="HUK1" s="15"/>
      <c r="HUL1" s="15"/>
      <c r="HUM1" s="15"/>
      <c r="HUN1" s="15"/>
      <c r="HUO1" s="15"/>
      <c r="HUP1" s="15"/>
      <c r="HUQ1" s="15"/>
      <c r="HUR1" s="15"/>
      <c r="HUS1" s="15"/>
      <c r="HUT1" s="15"/>
      <c r="HUU1" s="15"/>
      <c r="HUV1" s="15"/>
      <c r="HUW1" s="15"/>
      <c r="HUX1" s="15"/>
      <c r="HUY1" s="15"/>
      <c r="HUZ1" s="15"/>
      <c r="HVA1" s="15"/>
      <c r="HVB1" s="15"/>
      <c r="HVC1" s="15"/>
      <c r="HVD1" s="15"/>
      <c r="HVE1" s="15"/>
      <c r="HVF1" s="15"/>
      <c r="HVG1" s="15"/>
      <c r="HVH1" s="15"/>
      <c r="HVI1" s="15"/>
      <c r="HVJ1" s="15"/>
      <c r="HVK1" s="15"/>
      <c r="HVL1" s="15"/>
      <c r="HVM1" s="15"/>
      <c r="HVN1" s="15"/>
      <c r="HVO1" s="15"/>
      <c r="HVP1" s="15"/>
      <c r="HVQ1" s="15"/>
      <c r="HVR1" s="15"/>
      <c r="HVS1" s="15"/>
      <c r="HVT1" s="15"/>
      <c r="HVU1" s="15"/>
      <c r="HVV1" s="15"/>
      <c r="HVW1" s="15"/>
      <c r="HVX1" s="15"/>
      <c r="HVY1" s="15"/>
      <c r="HVZ1" s="15"/>
      <c r="HWA1" s="15"/>
      <c r="HWB1" s="15"/>
      <c r="HWC1" s="15"/>
      <c r="HWD1" s="15"/>
      <c r="HWE1" s="15"/>
      <c r="HWF1" s="15"/>
      <c r="HWG1" s="15"/>
      <c r="HWH1" s="15"/>
      <c r="HWI1" s="15"/>
      <c r="HWJ1" s="15"/>
      <c r="HWK1" s="15"/>
      <c r="HWL1" s="15"/>
      <c r="HWM1" s="15"/>
      <c r="HWN1" s="15"/>
      <c r="HWO1" s="15"/>
      <c r="HWP1" s="15"/>
      <c r="HWQ1" s="15"/>
      <c r="HWR1" s="15"/>
      <c r="HWS1" s="15"/>
      <c r="HWT1" s="15"/>
      <c r="HWU1" s="15"/>
      <c r="HWV1" s="15"/>
      <c r="HWW1" s="15"/>
      <c r="HWX1" s="15"/>
      <c r="HWY1" s="15"/>
      <c r="HWZ1" s="15"/>
      <c r="HXA1" s="15"/>
      <c r="HXB1" s="15"/>
      <c r="HXC1" s="15"/>
      <c r="HXD1" s="15"/>
      <c r="HXE1" s="15"/>
      <c r="HXF1" s="15"/>
      <c r="HXG1" s="15"/>
      <c r="HXH1" s="15"/>
      <c r="HXI1" s="15"/>
      <c r="HXJ1" s="15"/>
      <c r="HXK1" s="15"/>
      <c r="HXL1" s="15"/>
      <c r="HXM1" s="15"/>
      <c r="HXN1" s="15"/>
      <c r="HXO1" s="15"/>
      <c r="HXP1" s="15"/>
      <c r="HXQ1" s="15"/>
      <c r="HXR1" s="15"/>
      <c r="HXS1" s="15"/>
      <c r="HXT1" s="15"/>
      <c r="HXU1" s="15"/>
      <c r="HXV1" s="15"/>
      <c r="HXW1" s="15"/>
      <c r="HXX1" s="15"/>
      <c r="HXY1" s="15"/>
      <c r="HXZ1" s="15"/>
      <c r="HYA1" s="15"/>
      <c r="HYB1" s="15"/>
      <c r="HYC1" s="15"/>
      <c r="HYD1" s="15"/>
      <c r="HYE1" s="15"/>
      <c r="HYF1" s="15"/>
      <c r="HYG1" s="15"/>
      <c r="HYH1" s="15"/>
      <c r="HYI1" s="15"/>
      <c r="HYJ1" s="15"/>
      <c r="HYK1" s="15"/>
      <c r="HYL1" s="15"/>
      <c r="HYM1" s="15"/>
      <c r="HYN1" s="15"/>
      <c r="HYO1" s="15"/>
      <c r="HYP1" s="15"/>
      <c r="HYQ1" s="15"/>
      <c r="HYR1" s="15"/>
      <c r="HYS1" s="15"/>
      <c r="HYT1" s="15"/>
      <c r="HYU1" s="15"/>
      <c r="HYV1" s="15"/>
      <c r="HYW1" s="15"/>
      <c r="HYX1" s="15"/>
      <c r="HYY1" s="15"/>
      <c r="HYZ1" s="15"/>
      <c r="HZA1" s="15"/>
      <c r="HZB1" s="15"/>
      <c r="HZC1" s="15"/>
      <c r="HZD1" s="15"/>
      <c r="HZE1" s="15"/>
      <c r="HZF1" s="15"/>
      <c r="HZG1" s="15"/>
      <c r="HZH1" s="15"/>
      <c r="HZI1" s="15"/>
      <c r="HZJ1" s="15"/>
      <c r="HZK1" s="15"/>
      <c r="HZL1" s="15"/>
      <c r="HZM1" s="15"/>
      <c r="HZN1" s="15"/>
      <c r="HZO1" s="15"/>
      <c r="HZP1" s="15"/>
      <c r="HZQ1" s="15"/>
      <c r="HZR1" s="15"/>
      <c r="HZS1" s="15"/>
      <c r="HZT1" s="15"/>
      <c r="HZU1" s="15"/>
      <c r="HZV1" s="15"/>
      <c r="HZW1" s="15"/>
      <c r="HZX1" s="15"/>
      <c r="HZY1" s="15"/>
      <c r="HZZ1" s="15"/>
      <c r="IAA1" s="15"/>
      <c r="IAB1" s="15"/>
      <c r="IAC1" s="15"/>
      <c r="IAD1" s="15"/>
      <c r="IAE1" s="15"/>
      <c r="IAF1" s="15"/>
      <c r="IAG1" s="15"/>
      <c r="IAH1" s="15"/>
      <c r="IAI1" s="15"/>
      <c r="IAJ1" s="15"/>
      <c r="IAK1" s="15"/>
      <c r="IAL1" s="15"/>
      <c r="IAM1" s="15"/>
      <c r="IAN1" s="15"/>
      <c r="IAO1" s="15"/>
      <c r="IAP1" s="15"/>
      <c r="IAQ1" s="15"/>
      <c r="IAR1" s="15"/>
      <c r="IAS1" s="15"/>
      <c r="IAT1" s="15"/>
      <c r="IAU1" s="15"/>
      <c r="IAV1" s="15"/>
      <c r="IAW1" s="15"/>
      <c r="IAX1" s="15"/>
      <c r="IAY1" s="15"/>
      <c r="IAZ1" s="15"/>
      <c r="IBA1" s="15"/>
      <c r="IBB1" s="15"/>
      <c r="IBC1" s="15"/>
      <c r="IBD1" s="15"/>
      <c r="IBE1" s="15"/>
      <c r="IBF1" s="15"/>
      <c r="IBG1" s="15"/>
      <c r="IBH1" s="15"/>
      <c r="IBI1" s="15"/>
      <c r="IBJ1" s="15"/>
      <c r="IBK1" s="15"/>
      <c r="IBL1" s="15"/>
      <c r="IBM1" s="15"/>
      <c r="IBN1" s="15"/>
      <c r="IBO1" s="15"/>
      <c r="IBP1" s="15"/>
      <c r="IBQ1" s="15"/>
      <c r="IBR1" s="15"/>
      <c r="IBS1" s="15"/>
      <c r="IBT1" s="15"/>
      <c r="IBU1" s="15"/>
      <c r="IBV1" s="15"/>
      <c r="IBW1" s="15"/>
      <c r="IBX1" s="15"/>
      <c r="IBY1" s="15"/>
      <c r="IBZ1" s="15"/>
      <c r="ICA1" s="15"/>
      <c r="ICB1" s="15"/>
      <c r="ICC1" s="15"/>
      <c r="ICD1" s="15"/>
      <c r="ICE1" s="15"/>
      <c r="ICF1" s="15"/>
      <c r="ICG1" s="15"/>
      <c r="ICH1" s="15"/>
      <c r="ICI1" s="15"/>
      <c r="ICJ1" s="15"/>
      <c r="ICK1" s="15"/>
      <c r="ICL1" s="15"/>
      <c r="ICM1" s="15"/>
      <c r="ICN1" s="15"/>
      <c r="ICO1" s="15"/>
      <c r="ICP1" s="15"/>
      <c r="ICQ1" s="15"/>
      <c r="ICR1" s="15"/>
      <c r="ICS1" s="15"/>
      <c r="ICT1" s="15"/>
      <c r="ICU1" s="15"/>
      <c r="ICV1" s="15"/>
      <c r="ICW1" s="15"/>
      <c r="ICX1" s="15"/>
      <c r="ICY1" s="15"/>
      <c r="ICZ1" s="15"/>
      <c r="IDA1" s="15"/>
      <c r="IDB1" s="15"/>
      <c r="IDC1" s="15"/>
      <c r="IDD1" s="15"/>
      <c r="IDE1" s="15"/>
      <c r="IDF1" s="15"/>
      <c r="IDG1" s="15"/>
      <c r="IDH1" s="15"/>
      <c r="IDI1" s="15"/>
      <c r="IDJ1" s="15"/>
      <c r="IDK1" s="15"/>
      <c r="IDL1" s="15"/>
      <c r="IDM1" s="15"/>
      <c r="IDN1" s="15"/>
      <c r="IDO1" s="15"/>
      <c r="IDP1" s="15"/>
      <c r="IDQ1" s="15"/>
      <c r="IDR1" s="15"/>
      <c r="IDS1" s="15"/>
      <c r="IDT1" s="15"/>
      <c r="IDU1" s="15"/>
      <c r="IDV1" s="15"/>
      <c r="IDW1" s="15"/>
      <c r="IDX1" s="15"/>
      <c r="IDY1" s="15"/>
      <c r="IDZ1" s="15"/>
      <c r="IEA1" s="15"/>
      <c r="IEB1" s="15"/>
      <c r="IEC1" s="15"/>
      <c r="IED1" s="15"/>
      <c r="IEE1" s="15"/>
      <c r="IEF1" s="15"/>
      <c r="IEG1" s="15"/>
      <c r="IEH1" s="15"/>
      <c r="IEI1" s="15"/>
      <c r="IEJ1" s="15"/>
      <c r="IEK1" s="15"/>
      <c r="IEL1" s="15"/>
      <c r="IEM1" s="15"/>
      <c r="IEN1" s="15"/>
      <c r="IEO1" s="15"/>
      <c r="IEP1" s="15"/>
      <c r="IEQ1" s="15"/>
      <c r="IER1" s="15"/>
      <c r="IES1" s="15"/>
      <c r="IET1" s="15"/>
      <c r="IEU1" s="15"/>
      <c r="IEV1" s="15"/>
      <c r="IEW1" s="15"/>
      <c r="IEX1" s="15"/>
      <c r="IEY1" s="15"/>
      <c r="IEZ1" s="15"/>
      <c r="IFA1" s="15"/>
      <c r="IFB1" s="15"/>
      <c r="IFC1" s="15"/>
      <c r="IFD1" s="15"/>
      <c r="IFE1" s="15"/>
      <c r="IFF1" s="15"/>
      <c r="IFG1" s="15"/>
      <c r="IFH1" s="15"/>
      <c r="IFI1" s="15"/>
      <c r="IFJ1" s="15"/>
      <c r="IFK1" s="15"/>
      <c r="IFL1" s="15"/>
      <c r="IFM1" s="15"/>
      <c r="IFN1" s="15"/>
      <c r="IFO1" s="15"/>
      <c r="IFP1" s="15"/>
      <c r="IFQ1" s="15"/>
      <c r="IFR1" s="15"/>
      <c r="IFS1" s="15"/>
      <c r="IFT1" s="15"/>
      <c r="IFU1" s="15"/>
      <c r="IFV1" s="15"/>
      <c r="IFW1" s="15"/>
      <c r="IFX1" s="15"/>
      <c r="IFY1" s="15"/>
      <c r="IFZ1" s="15"/>
      <c r="IGA1" s="15"/>
      <c r="IGB1" s="15"/>
      <c r="IGC1" s="15"/>
      <c r="IGD1" s="15"/>
      <c r="IGE1" s="15"/>
      <c r="IGF1" s="15"/>
      <c r="IGG1" s="15"/>
      <c r="IGH1" s="15"/>
      <c r="IGI1" s="15"/>
      <c r="IGJ1" s="15"/>
      <c r="IGK1" s="15"/>
      <c r="IGL1" s="15"/>
      <c r="IGM1" s="15"/>
      <c r="IGN1" s="15"/>
      <c r="IGO1" s="15"/>
      <c r="IGP1" s="15"/>
      <c r="IGQ1" s="15"/>
      <c r="IGR1" s="15"/>
      <c r="IGS1" s="15"/>
      <c r="IGT1" s="15"/>
      <c r="IGU1" s="15"/>
      <c r="IGV1" s="15"/>
      <c r="IGW1" s="15"/>
      <c r="IGX1" s="15"/>
      <c r="IGY1" s="15"/>
      <c r="IGZ1" s="15"/>
      <c r="IHA1" s="15"/>
      <c r="IHB1" s="15"/>
      <c r="IHC1" s="15"/>
      <c r="IHD1" s="15"/>
      <c r="IHE1" s="15"/>
      <c r="IHF1" s="15"/>
      <c r="IHG1" s="15"/>
      <c r="IHH1" s="15"/>
      <c r="IHI1" s="15"/>
      <c r="IHJ1" s="15"/>
      <c r="IHK1" s="15"/>
      <c r="IHL1" s="15"/>
      <c r="IHM1" s="15"/>
      <c r="IHN1" s="15"/>
      <c r="IHO1" s="15"/>
      <c r="IHP1" s="15"/>
      <c r="IHQ1" s="15"/>
      <c r="IHR1" s="15"/>
      <c r="IHS1" s="15"/>
      <c r="IHT1" s="15"/>
      <c r="IHU1" s="15"/>
      <c r="IHV1" s="15"/>
      <c r="IHW1" s="15"/>
      <c r="IHX1" s="15"/>
      <c r="IHY1" s="15"/>
      <c r="IHZ1" s="15"/>
      <c r="IIA1" s="15"/>
      <c r="IIB1" s="15"/>
      <c r="IIC1" s="15"/>
      <c r="IID1" s="15"/>
      <c r="IIE1" s="15"/>
      <c r="IIF1" s="15"/>
      <c r="IIG1" s="15"/>
      <c r="IIH1" s="15"/>
      <c r="III1" s="15"/>
      <c r="IIJ1" s="15"/>
      <c r="IIK1" s="15"/>
      <c r="IIL1" s="15"/>
      <c r="IIM1" s="15"/>
      <c r="IIN1" s="15"/>
      <c r="IIO1" s="15"/>
      <c r="IIP1" s="15"/>
      <c r="IIQ1" s="15"/>
      <c r="IIR1" s="15"/>
      <c r="IIS1" s="15"/>
      <c r="IIT1" s="15"/>
      <c r="IIU1" s="15"/>
      <c r="IIV1" s="15"/>
      <c r="IIW1" s="15"/>
      <c r="IIX1" s="15"/>
      <c r="IIY1" s="15"/>
      <c r="IIZ1" s="15"/>
      <c r="IJA1" s="15"/>
      <c r="IJB1" s="15"/>
      <c r="IJC1" s="15"/>
      <c r="IJD1" s="15"/>
      <c r="IJE1" s="15"/>
      <c r="IJF1" s="15"/>
      <c r="IJG1" s="15"/>
      <c r="IJH1" s="15"/>
      <c r="IJI1" s="15"/>
      <c r="IJJ1" s="15"/>
      <c r="IJK1" s="15"/>
      <c r="IJL1" s="15"/>
      <c r="IJM1" s="15"/>
      <c r="IJN1" s="15"/>
      <c r="IJO1" s="15"/>
      <c r="IJP1" s="15"/>
      <c r="IJQ1" s="15"/>
      <c r="IJR1" s="15"/>
      <c r="IJS1" s="15"/>
      <c r="IJT1" s="15"/>
      <c r="IJU1" s="15"/>
      <c r="IJV1" s="15"/>
      <c r="IJW1" s="15"/>
      <c r="IJX1" s="15"/>
      <c r="IJY1" s="15"/>
      <c r="IJZ1" s="15"/>
      <c r="IKA1" s="15"/>
      <c r="IKB1" s="15"/>
      <c r="IKC1" s="15"/>
      <c r="IKD1" s="15"/>
      <c r="IKE1" s="15"/>
      <c r="IKF1" s="15"/>
      <c r="IKG1" s="15"/>
      <c r="IKH1" s="15"/>
      <c r="IKI1" s="15"/>
      <c r="IKJ1" s="15"/>
      <c r="IKK1" s="15"/>
      <c r="IKL1" s="15"/>
      <c r="IKM1" s="15"/>
      <c r="IKN1" s="15"/>
      <c r="IKO1" s="15"/>
      <c r="IKP1" s="15"/>
      <c r="IKQ1" s="15"/>
      <c r="IKR1" s="15"/>
      <c r="IKS1" s="15"/>
      <c r="IKT1" s="15"/>
      <c r="IKU1" s="15"/>
      <c r="IKV1" s="15"/>
      <c r="IKW1" s="15"/>
      <c r="IKX1" s="15"/>
      <c r="IKY1" s="15"/>
      <c r="IKZ1" s="15"/>
      <c r="ILA1" s="15"/>
      <c r="ILB1" s="15"/>
      <c r="ILC1" s="15"/>
      <c r="ILD1" s="15"/>
      <c r="ILE1" s="15"/>
      <c r="ILF1" s="15"/>
      <c r="ILG1" s="15"/>
      <c r="ILH1" s="15"/>
      <c r="ILI1" s="15"/>
      <c r="ILJ1" s="15"/>
      <c r="ILK1" s="15"/>
      <c r="ILL1" s="15"/>
      <c r="ILM1" s="15"/>
      <c r="ILN1" s="15"/>
      <c r="ILO1" s="15"/>
      <c r="ILP1" s="15"/>
      <c r="ILQ1" s="15"/>
      <c r="ILR1" s="15"/>
      <c r="ILS1" s="15"/>
      <c r="ILT1" s="15"/>
      <c r="ILU1" s="15"/>
      <c r="ILV1" s="15"/>
      <c r="ILW1" s="15"/>
      <c r="ILX1" s="15"/>
      <c r="ILY1" s="15"/>
      <c r="ILZ1" s="15"/>
      <c r="IMA1" s="15"/>
      <c r="IMB1" s="15"/>
      <c r="IMC1" s="15"/>
      <c r="IMD1" s="15"/>
      <c r="IME1" s="15"/>
      <c r="IMF1" s="15"/>
      <c r="IMG1" s="15"/>
      <c r="IMH1" s="15"/>
      <c r="IMI1" s="15"/>
      <c r="IMJ1" s="15"/>
      <c r="IMK1" s="15"/>
      <c r="IML1" s="15"/>
      <c r="IMM1" s="15"/>
      <c r="IMN1" s="15"/>
      <c r="IMO1" s="15"/>
      <c r="IMP1" s="15"/>
      <c r="IMQ1" s="15"/>
      <c r="IMR1" s="15"/>
      <c r="IMS1" s="15"/>
      <c r="IMT1" s="15"/>
      <c r="IMU1" s="15"/>
      <c r="IMV1" s="15"/>
      <c r="IMW1" s="15"/>
      <c r="IMX1" s="15"/>
      <c r="IMY1" s="15"/>
      <c r="IMZ1" s="15"/>
      <c r="INA1" s="15"/>
      <c r="INB1" s="15"/>
      <c r="INC1" s="15"/>
      <c r="IND1" s="15"/>
      <c r="INE1" s="15"/>
      <c r="INF1" s="15"/>
      <c r="ING1" s="15"/>
      <c r="INH1" s="15"/>
      <c r="INI1" s="15"/>
      <c r="INJ1" s="15"/>
      <c r="INK1" s="15"/>
      <c r="INL1" s="15"/>
      <c r="INM1" s="15"/>
      <c r="INN1" s="15"/>
      <c r="INO1" s="15"/>
      <c r="INP1" s="15"/>
      <c r="INQ1" s="15"/>
      <c r="INR1" s="15"/>
      <c r="INS1" s="15"/>
      <c r="INT1" s="15"/>
      <c r="INU1" s="15"/>
      <c r="INV1" s="15"/>
      <c r="INW1" s="15"/>
      <c r="INX1" s="15"/>
      <c r="INY1" s="15"/>
      <c r="INZ1" s="15"/>
      <c r="IOA1" s="15"/>
      <c r="IOB1" s="15"/>
      <c r="IOC1" s="15"/>
      <c r="IOD1" s="15"/>
      <c r="IOE1" s="15"/>
      <c r="IOF1" s="15"/>
      <c r="IOG1" s="15"/>
      <c r="IOH1" s="15"/>
      <c r="IOI1" s="15"/>
      <c r="IOJ1" s="15"/>
      <c r="IOK1" s="15"/>
      <c r="IOL1" s="15"/>
      <c r="IOM1" s="15"/>
      <c r="ION1" s="15"/>
      <c r="IOO1" s="15"/>
      <c r="IOP1" s="15"/>
      <c r="IOQ1" s="15"/>
      <c r="IOR1" s="15"/>
      <c r="IOS1" s="15"/>
      <c r="IOT1" s="15"/>
      <c r="IOU1" s="15"/>
      <c r="IOV1" s="15"/>
      <c r="IOW1" s="15"/>
      <c r="IOX1" s="15"/>
      <c r="IOY1" s="15"/>
      <c r="IOZ1" s="15"/>
      <c r="IPA1" s="15"/>
      <c r="IPB1" s="15"/>
      <c r="IPC1" s="15"/>
      <c r="IPD1" s="15"/>
      <c r="IPE1" s="15"/>
      <c r="IPF1" s="15"/>
      <c r="IPG1" s="15"/>
      <c r="IPH1" s="15"/>
      <c r="IPI1" s="15"/>
      <c r="IPJ1" s="15"/>
      <c r="IPK1" s="15"/>
      <c r="IPL1" s="15"/>
      <c r="IPM1" s="15"/>
      <c r="IPN1" s="15"/>
      <c r="IPO1" s="15"/>
      <c r="IPP1" s="15"/>
      <c r="IPQ1" s="15"/>
      <c r="IPR1" s="15"/>
      <c r="IPS1" s="15"/>
      <c r="IPT1" s="15"/>
      <c r="IPU1" s="15"/>
      <c r="IPV1" s="15"/>
      <c r="IPW1" s="15"/>
      <c r="IPX1" s="15"/>
      <c r="IPY1" s="15"/>
      <c r="IPZ1" s="15"/>
      <c r="IQA1" s="15"/>
      <c r="IQB1" s="15"/>
      <c r="IQC1" s="15"/>
      <c r="IQD1" s="15"/>
      <c r="IQE1" s="15"/>
      <c r="IQF1" s="15"/>
      <c r="IQG1" s="15"/>
      <c r="IQH1" s="15"/>
      <c r="IQI1" s="15"/>
      <c r="IQJ1" s="15"/>
      <c r="IQK1" s="15"/>
      <c r="IQL1" s="15"/>
      <c r="IQM1" s="15"/>
      <c r="IQN1" s="15"/>
      <c r="IQO1" s="15"/>
      <c r="IQP1" s="15"/>
      <c r="IQQ1" s="15"/>
      <c r="IQR1" s="15"/>
      <c r="IQS1" s="15"/>
      <c r="IQT1" s="15"/>
      <c r="IQU1" s="15"/>
      <c r="IQV1" s="15"/>
      <c r="IQW1" s="15"/>
      <c r="IQX1" s="15"/>
      <c r="IQY1" s="15"/>
      <c r="IQZ1" s="15"/>
      <c r="IRA1" s="15"/>
      <c r="IRB1" s="15"/>
      <c r="IRC1" s="15"/>
      <c r="IRD1" s="15"/>
      <c r="IRE1" s="15"/>
      <c r="IRF1" s="15"/>
      <c r="IRG1" s="15"/>
      <c r="IRH1" s="15"/>
      <c r="IRI1" s="15"/>
      <c r="IRJ1" s="15"/>
      <c r="IRK1" s="15"/>
      <c r="IRL1" s="15"/>
      <c r="IRM1" s="15"/>
      <c r="IRN1" s="15"/>
      <c r="IRO1" s="15"/>
      <c r="IRP1" s="15"/>
      <c r="IRQ1" s="15"/>
      <c r="IRR1" s="15"/>
      <c r="IRS1" s="15"/>
      <c r="IRT1" s="15"/>
      <c r="IRU1" s="15"/>
      <c r="IRV1" s="15"/>
      <c r="IRW1" s="15"/>
      <c r="IRX1" s="15"/>
      <c r="IRY1" s="15"/>
      <c r="IRZ1" s="15"/>
      <c r="ISA1" s="15"/>
      <c r="ISB1" s="15"/>
      <c r="ISC1" s="15"/>
      <c r="ISD1" s="15"/>
      <c r="ISE1" s="15"/>
      <c r="ISF1" s="15"/>
      <c r="ISG1" s="15"/>
      <c r="ISH1" s="15"/>
      <c r="ISI1" s="15"/>
      <c r="ISJ1" s="15"/>
      <c r="ISK1" s="15"/>
      <c r="ISL1" s="15"/>
      <c r="ISM1" s="15"/>
      <c r="ISN1" s="15"/>
      <c r="ISO1" s="15"/>
      <c r="ISP1" s="15"/>
      <c r="ISQ1" s="15"/>
      <c r="ISR1" s="15"/>
      <c r="ISS1" s="15"/>
      <c r="IST1" s="15"/>
      <c r="ISU1" s="15"/>
      <c r="ISV1" s="15"/>
      <c r="ISW1" s="15"/>
      <c r="ISX1" s="15"/>
      <c r="ISY1" s="15"/>
      <c r="ISZ1" s="15"/>
      <c r="ITA1" s="15"/>
      <c r="ITB1" s="15"/>
      <c r="ITC1" s="15"/>
      <c r="ITD1" s="15"/>
      <c r="ITE1" s="15"/>
      <c r="ITF1" s="15"/>
      <c r="ITG1" s="15"/>
      <c r="ITH1" s="15"/>
      <c r="ITI1" s="15"/>
      <c r="ITJ1" s="15"/>
      <c r="ITK1" s="15"/>
      <c r="ITL1" s="15"/>
      <c r="ITM1" s="15"/>
      <c r="ITN1" s="15"/>
      <c r="ITO1" s="15"/>
      <c r="ITP1" s="15"/>
      <c r="ITQ1" s="15"/>
      <c r="ITR1" s="15"/>
      <c r="ITS1" s="15"/>
      <c r="ITT1" s="15"/>
      <c r="ITU1" s="15"/>
      <c r="ITV1" s="15"/>
      <c r="ITW1" s="15"/>
      <c r="ITX1" s="15"/>
      <c r="ITY1" s="15"/>
      <c r="ITZ1" s="15"/>
      <c r="IUA1" s="15"/>
      <c r="IUB1" s="15"/>
      <c r="IUC1" s="15"/>
      <c r="IUD1" s="15"/>
      <c r="IUE1" s="15"/>
      <c r="IUF1" s="15"/>
      <c r="IUG1" s="15"/>
      <c r="IUH1" s="15"/>
      <c r="IUI1" s="15"/>
      <c r="IUJ1" s="15"/>
      <c r="IUK1" s="15"/>
      <c r="IUL1" s="15"/>
      <c r="IUM1" s="15"/>
      <c r="IUN1" s="15"/>
      <c r="IUO1" s="15"/>
      <c r="IUP1" s="15"/>
      <c r="IUQ1" s="15"/>
      <c r="IUR1" s="15"/>
      <c r="IUS1" s="15"/>
      <c r="IUT1" s="15"/>
      <c r="IUU1" s="15"/>
      <c r="IUV1" s="15"/>
      <c r="IUW1" s="15"/>
      <c r="IUX1" s="15"/>
      <c r="IUY1" s="15"/>
      <c r="IUZ1" s="15"/>
      <c r="IVA1" s="15"/>
      <c r="IVB1" s="15"/>
      <c r="IVC1" s="15"/>
      <c r="IVD1" s="15"/>
      <c r="IVE1" s="15"/>
      <c r="IVF1" s="15"/>
      <c r="IVG1" s="15"/>
      <c r="IVH1" s="15"/>
      <c r="IVI1" s="15"/>
      <c r="IVJ1" s="15"/>
      <c r="IVK1" s="15"/>
      <c r="IVL1" s="15"/>
      <c r="IVM1" s="15"/>
      <c r="IVN1" s="15"/>
      <c r="IVO1" s="15"/>
      <c r="IVP1" s="15"/>
      <c r="IVQ1" s="15"/>
      <c r="IVR1" s="15"/>
      <c r="IVS1" s="15"/>
      <c r="IVT1" s="15"/>
      <c r="IVU1" s="15"/>
      <c r="IVV1" s="15"/>
      <c r="IVW1" s="15"/>
      <c r="IVX1" s="15"/>
      <c r="IVY1" s="15"/>
      <c r="IVZ1" s="15"/>
      <c r="IWA1" s="15"/>
      <c r="IWB1" s="15"/>
      <c r="IWC1" s="15"/>
      <c r="IWD1" s="15"/>
      <c r="IWE1" s="15"/>
      <c r="IWF1" s="15"/>
      <c r="IWG1" s="15"/>
      <c r="IWH1" s="15"/>
      <c r="IWI1" s="15"/>
      <c r="IWJ1" s="15"/>
      <c r="IWK1" s="15"/>
      <c r="IWL1" s="15"/>
      <c r="IWM1" s="15"/>
      <c r="IWN1" s="15"/>
      <c r="IWO1" s="15"/>
      <c r="IWP1" s="15"/>
      <c r="IWQ1" s="15"/>
      <c r="IWR1" s="15"/>
      <c r="IWS1" s="15"/>
      <c r="IWT1" s="15"/>
      <c r="IWU1" s="15"/>
      <c r="IWV1" s="15"/>
      <c r="IWW1" s="15"/>
      <c r="IWX1" s="15"/>
      <c r="IWY1" s="15"/>
      <c r="IWZ1" s="15"/>
      <c r="IXA1" s="15"/>
      <c r="IXB1" s="15"/>
      <c r="IXC1" s="15"/>
      <c r="IXD1" s="15"/>
      <c r="IXE1" s="15"/>
      <c r="IXF1" s="15"/>
      <c r="IXG1" s="15"/>
      <c r="IXH1" s="15"/>
      <c r="IXI1" s="15"/>
      <c r="IXJ1" s="15"/>
      <c r="IXK1" s="15"/>
      <c r="IXL1" s="15"/>
      <c r="IXM1" s="15"/>
      <c r="IXN1" s="15"/>
      <c r="IXO1" s="15"/>
      <c r="IXP1" s="15"/>
      <c r="IXQ1" s="15"/>
      <c r="IXR1" s="15"/>
      <c r="IXS1" s="15"/>
      <c r="IXT1" s="15"/>
      <c r="IXU1" s="15"/>
      <c r="IXV1" s="15"/>
      <c r="IXW1" s="15"/>
      <c r="IXX1" s="15"/>
      <c r="IXY1" s="15"/>
      <c r="IXZ1" s="15"/>
      <c r="IYA1" s="15"/>
      <c r="IYB1" s="15"/>
      <c r="IYC1" s="15"/>
      <c r="IYD1" s="15"/>
      <c r="IYE1" s="15"/>
      <c r="IYF1" s="15"/>
      <c r="IYG1" s="15"/>
      <c r="IYH1" s="15"/>
      <c r="IYI1" s="15"/>
      <c r="IYJ1" s="15"/>
      <c r="IYK1" s="15"/>
      <c r="IYL1" s="15"/>
      <c r="IYM1" s="15"/>
      <c r="IYN1" s="15"/>
      <c r="IYO1" s="15"/>
      <c r="IYP1" s="15"/>
      <c r="IYQ1" s="15"/>
      <c r="IYR1" s="15"/>
      <c r="IYS1" s="15"/>
      <c r="IYT1" s="15"/>
      <c r="IYU1" s="15"/>
      <c r="IYV1" s="15"/>
      <c r="IYW1" s="15"/>
      <c r="IYX1" s="15"/>
      <c r="IYY1" s="15"/>
      <c r="IYZ1" s="15"/>
      <c r="IZA1" s="15"/>
      <c r="IZB1" s="15"/>
      <c r="IZC1" s="15"/>
      <c r="IZD1" s="15"/>
      <c r="IZE1" s="15"/>
      <c r="IZF1" s="15"/>
      <c r="IZG1" s="15"/>
      <c r="IZH1" s="15"/>
      <c r="IZI1" s="15"/>
      <c r="IZJ1" s="15"/>
      <c r="IZK1" s="15"/>
      <c r="IZL1" s="15"/>
      <c r="IZM1" s="15"/>
      <c r="IZN1" s="15"/>
      <c r="IZO1" s="15"/>
      <c r="IZP1" s="15"/>
      <c r="IZQ1" s="15"/>
      <c r="IZR1" s="15"/>
      <c r="IZS1" s="15"/>
      <c r="IZT1" s="15"/>
      <c r="IZU1" s="15"/>
      <c r="IZV1" s="15"/>
      <c r="IZW1" s="15"/>
      <c r="IZX1" s="15"/>
      <c r="IZY1" s="15"/>
      <c r="IZZ1" s="15"/>
      <c r="JAA1" s="15"/>
      <c r="JAB1" s="15"/>
      <c r="JAC1" s="15"/>
      <c r="JAD1" s="15"/>
      <c r="JAE1" s="15"/>
      <c r="JAF1" s="15"/>
      <c r="JAG1" s="15"/>
      <c r="JAH1" s="15"/>
      <c r="JAI1" s="15"/>
      <c r="JAJ1" s="15"/>
      <c r="JAK1" s="15"/>
      <c r="JAL1" s="15"/>
      <c r="JAM1" s="15"/>
      <c r="JAN1" s="15"/>
      <c r="JAO1" s="15"/>
      <c r="JAP1" s="15"/>
      <c r="JAQ1" s="15"/>
      <c r="JAR1" s="15"/>
      <c r="JAS1" s="15"/>
      <c r="JAT1" s="15"/>
      <c r="JAU1" s="15"/>
      <c r="JAV1" s="15"/>
      <c r="JAW1" s="15"/>
      <c r="JAX1" s="15"/>
      <c r="JAY1" s="15"/>
      <c r="JAZ1" s="15"/>
      <c r="JBA1" s="15"/>
      <c r="JBB1" s="15"/>
      <c r="JBC1" s="15"/>
      <c r="JBD1" s="15"/>
      <c r="JBE1" s="15"/>
      <c r="JBF1" s="15"/>
      <c r="JBG1" s="15"/>
      <c r="JBH1" s="15"/>
      <c r="JBI1" s="15"/>
      <c r="JBJ1" s="15"/>
      <c r="JBK1" s="15"/>
      <c r="JBL1" s="15"/>
      <c r="JBM1" s="15"/>
      <c r="JBN1" s="15"/>
      <c r="JBO1" s="15"/>
      <c r="JBP1" s="15"/>
      <c r="JBQ1" s="15"/>
      <c r="JBR1" s="15"/>
      <c r="JBS1" s="15"/>
      <c r="JBT1" s="15"/>
      <c r="JBU1" s="15"/>
      <c r="JBV1" s="15"/>
      <c r="JBW1" s="15"/>
      <c r="JBX1" s="15"/>
      <c r="JBY1" s="15"/>
      <c r="JBZ1" s="15"/>
      <c r="JCA1" s="15"/>
      <c r="JCB1" s="15"/>
      <c r="JCC1" s="15"/>
      <c r="JCD1" s="15"/>
      <c r="JCE1" s="15"/>
      <c r="JCF1" s="15"/>
      <c r="JCG1" s="15"/>
      <c r="JCH1" s="15"/>
      <c r="JCI1" s="15"/>
      <c r="JCJ1" s="15"/>
      <c r="JCK1" s="15"/>
      <c r="JCL1" s="15"/>
      <c r="JCM1" s="15"/>
      <c r="JCN1" s="15"/>
      <c r="JCO1" s="15"/>
      <c r="JCP1" s="15"/>
      <c r="JCQ1" s="15"/>
      <c r="JCR1" s="15"/>
      <c r="JCS1" s="15"/>
      <c r="JCT1" s="15"/>
      <c r="JCU1" s="15"/>
      <c r="JCV1" s="15"/>
      <c r="JCW1" s="15"/>
      <c r="JCX1" s="15"/>
      <c r="JCY1" s="15"/>
      <c r="JCZ1" s="15"/>
      <c r="JDA1" s="15"/>
      <c r="JDB1" s="15"/>
      <c r="JDC1" s="15"/>
      <c r="JDD1" s="15"/>
      <c r="JDE1" s="15"/>
      <c r="JDF1" s="15"/>
      <c r="JDG1" s="15"/>
      <c r="JDH1" s="15"/>
      <c r="JDI1" s="15"/>
      <c r="JDJ1" s="15"/>
      <c r="JDK1" s="15"/>
      <c r="JDL1" s="15"/>
      <c r="JDM1" s="15"/>
      <c r="JDN1" s="15"/>
      <c r="JDO1" s="15"/>
      <c r="JDP1" s="15"/>
      <c r="JDQ1" s="15"/>
      <c r="JDR1" s="15"/>
      <c r="JDS1" s="15"/>
      <c r="JDT1" s="15"/>
      <c r="JDU1" s="15"/>
      <c r="JDV1" s="15"/>
      <c r="JDW1" s="15"/>
      <c r="JDX1" s="15"/>
      <c r="JDY1" s="15"/>
      <c r="JDZ1" s="15"/>
      <c r="JEA1" s="15"/>
      <c r="JEB1" s="15"/>
      <c r="JEC1" s="15"/>
      <c r="JED1" s="15"/>
      <c r="JEE1" s="15"/>
      <c r="JEF1" s="15"/>
      <c r="JEG1" s="15"/>
      <c r="JEH1" s="15"/>
      <c r="JEI1" s="15"/>
      <c r="JEJ1" s="15"/>
      <c r="JEK1" s="15"/>
      <c r="JEL1" s="15"/>
      <c r="JEM1" s="15"/>
      <c r="JEN1" s="15"/>
      <c r="JEO1" s="15"/>
      <c r="JEP1" s="15"/>
      <c r="JEQ1" s="15"/>
      <c r="JER1" s="15"/>
      <c r="JES1" s="15"/>
      <c r="JET1" s="15"/>
      <c r="JEU1" s="15"/>
      <c r="JEV1" s="15"/>
      <c r="JEW1" s="15"/>
      <c r="JEX1" s="15"/>
      <c r="JEY1" s="15"/>
      <c r="JEZ1" s="15"/>
      <c r="JFA1" s="15"/>
      <c r="JFB1" s="15"/>
      <c r="JFC1" s="15"/>
      <c r="JFD1" s="15"/>
      <c r="JFE1" s="15"/>
      <c r="JFF1" s="15"/>
      <c r="JFG1" s="15"/>
      <c r="JFH1" s="15"/>
      <c r="JFI1" s="15"/>
      <c r="JFJ1" s="15"/>
      <c r="JFK1" s="15"/>
      <c r="JFL1" s="15"/>
      <c r="JFM1" s="15"/>
      <c r="JFN1" s="15"/>
      <c r="JFO1" s="15"/>
      <c r="JFP1" s="15"/>
      <c r="JFQ1" s="15"/>
      <c r="JFR1" s="15"/>
      <c r="JFS1" s="15"/>
      <c r="JFT1" s="15"/>
      <c r="JFU1" s="15"/>
      <c r="JFV1" s="15"/>
      <c r="JFW1" s="15"/>
      <c r="JFX1" s="15"/>
      <c r="JFY1" s="15"/>
      <c r="JFZ1" s="15"/>
      <c r="JGA1" s="15"/>
      <c r="JGB1" s="15"/>
      <c r="JGC1" s="15"/>
      <c r="JGD1" s="15"/>
      <c r="JGE1" s="15"/>
      <c r="JGF1" s="15"/>
      <c r="JGG1" s="15"/>
      <c r="JGH1" s="15"/>
      <c r="JGI1" s="15"/>
      <c r="JGJ1" s="15"/>
      <c r="JGK1" s="15"/>
      <c r="JGL1" s="15"/>
      <c r="JGM1" s="15"/>
      <c r="JGN1" s="15"/>
      <c r="JGO1" s="15"/>
      <c r="JGP1" s="15"/>
      <c r="JGQ1" s="15"/>
      <c r="JGR1" s="15"/>
      <c r="JGS1" s="15"/>
      <c r="JGT1" s="15"/>
      <c r="JGU1" s="15"/>
      <c r="JGV1" s="15"/>
      <c r="JGW1" s="15"/>
      <c r="JGX1" s="15"/>
      <c r="JGY1" s="15"/>
      <c r="JGZ1" s="15"/>
      <c r="JHA1" s="15"/>
      <c r="JHB1" s="15"/>
      <c r="JHC1" s="15"/>
      <c r="JHD1" s="15"/>
      <c r="JHE1" s="15"/>
      <c r="JHF1" s="15"/>
      <c r="JHG1" s="15"/>
      <c r="JHH1" s="15"/>
      <c r="JHI1" s="15"/>
      <c r="JHJ1" s="15"/>
      <c r="JHK1" s="15"/>
      <c r="JHL1" s="15"/>
      <c r="JHM1" s="15"/>
      <c r="JHN1" s="15"/>
      <c r="JHO1" s="15"/>
      <c r="JHP1" s="15"/>
      <c r="JHQ1" s="15"/>
      <c r="JHR1" s="15"/>
      <c r="JHS1" s="15"/>
      <c r="JHT1" s="15"/>
      <c r="JHU1" s="15"/>
      <c r="JHV1" s="15"/>
      <c r="JHW1" s="15"/>
      <c r="JHX1" s="15"/>
      <c r="JHY1" s="15"/>
      <c r="JHZ1" s="15"/>
      <c r="JIA1" s="15"/>
      <c r="JIB1" s="15"/>
      <c r="JIC1" s="15"/>
      <c r="JID1" s="15"/>
      <c r="JIE1" s="15"/>
      <c r="JIF1" s="15"/>
      <c r="JIG1" s="15"/>
      <c r="JIH1" s="15"/>
      <c r="JII1" s="15"/>
      <c r="JIJ1" s="15"/>
      <c r="JIK1" s="15"/>
      <c r="JIL1" s="15"/>
      <c r="JIM1" s="15"/>
      <c r="JIN1" s="15"/>
      <c r="JIO1" s="15"/>
      <c r="JIP1" s="15"/>
      <c r="JIQ1" s="15"/>
      <c r="JIR1" s="15"/>
      <c r="JIS1" s="15"/>
      <c r="JIT1" s="15"/>
      <c r="JIU1" s="15"/>
      <c r="JIV1" s="15"/>
      <c r="JIW1" s="15"/>
      <c r="JIX1" s="15"/>
      <c r="JIY1" s="15"/>
      <c r="JIZ1" s="15"/>
      <c r="JJA1" s="15"/>
      <c r="JJB1" s="15"/>
      <c r="JJC1" s="15"/>
      <c r="JJD1" s="15"/>
      <c r="JJE1" s="15"/>
      <c r="JJF1" s="15"/>
      <c r="JJG1" s="15"/>
      <c r="JJH1" s="15"/>
      <c r="JJI1" s="15"/>
      <c r="JJJ1" s="15"/>
      <c r="JJK1" s="15"/>
      <c r="JJL1" s="15"/>
      <c r="JJM1" s="15"/>
      <c r="JJN1" s="15"/>
      <c r="JJO1" s="15"/>
      <c r="JJP1" s="15"/>
      <c r="JJQ1" s="15"/>
      <c r="JJR1" s="15"/>
      <c r="JJS1" s="15"/>
      <c r="JJT1" s="15"/>
      <c r="JJU1" s="15"/>
      <c r="JJV1" s="15"/>
      <c r="JJW1" s="15"/>
      <c r="JJX1" s="15"/>
      <c r="JJY1" s="15"/>
      <c r="JJZ1" s="15"/>
      <c r="JKA1" s="15"/>
      <c r="JKB1" s="15"/>
      <c r="JKC1" s="15"/>
      <c r="JKD1" s="15"/>
      <c r="JKE1" s="15"/>
      <c r="JKF1" s="15"/>
      <c r="JKG1" s="15"/>
      <c r="JKH1" s="15"/>
      <c r="JKI1" s="15"/>
      <c r="JKJ1" s="15"/>
      <c r="JKK1" s="15"/>
      <c r="JKL1" s="15"/>
      <c r="JKM1" s="15"/>
      <c r="JKN1" s="15"/>
      <c r="JKO1" s="15"/>
      <c r="JKP1" s="15"/>
      <c r="JKQ1" s="15"/>
      <c r="JKR1" s="15"/>
      <c r="JKS1" s="15"/>
      <c r="JKT1" s="15"/>
      <c r="JKU1" s="15"/>
      <c r="JKV1" s="15"/>
      <c r="JKW1" s="15"/>
      <c r="JKX1" s="15"/>
      <c r="JKY1" s="15"/>
      <c r="JKZ1" s="15"/>
      <c r="JLA1" s="15"/>
      <c r="JLB1" s="15"/>
      <c r="JLC1" s="15"/>
      <c r="JLD1" s="15"/>
      <c r="JLE1" s="15"/>
      <c r="JLF1" s="15"/>
      <c r="JLG1" s="15"/>
      <c r="JLH1" s="15"/>
      <c r="JLI1" s="15"/>
      <c r="JLJ1" s="15"/>
      <c r="JLK1" s="15"/>
      <c r="JLL1" s="15"/>
      <c r="JLM1" s="15"/>
      <c r="JLN1" s="15"/>
      <c r="JLO1" s="15"/>
      <c r="JLP1" s="15"/>
      <c r="JLQ1" s="15"/>
      <c r="JLR1" s="15"/>
      <c r="JLS1" s="15"/>
      <c r="JLT1" s="15"/>
      <c r="JLU1" s="15"/>
      <c r="JLV1" s="15"/>
      <c r="JLW1" s="15"/>
      <c r="JLX1" s="15"/>
      <c r="JLY1" s="15"/>
      <c r="JLZ1" s="15"/>
      <c r="JMA1" s="15"/>
      <c r="JMB1" s="15"/>
      <c r="JMC1" s="15"/>
      <c r="JMD1" s="15"/>
      <c r="JME1" s="15"/>
      <c r="JMF1" s="15"/>
      <c r="JMG1" s="15"/>
      <c r="JMH1" s="15"/>
      <c r="JMI1" s="15"/>
      <c r="JMJ1" s="15"/>
      <c r="JMK1" s="15"/>
      <c r="JML1" s="15"/>
      <c r="JMM1" s="15"/>
      <c r="JMN1" s="15"/>
      <c r="JMO1" s="15"/>
      <c r="JMP1" s="15"/>
      <c r="JMQ1" s="15"/>
      <c r="JMR1" s="15"/>
      <c r="JMS1" s="15"/>
      <c r="JMT1" s="15"/>
      <c r="JMU1" s="15"/>
      <c r="JMV1" s="15"/>
      <c r="JMW1" s="15"/>
      <c r="JMX1" s="15"/>
      <c r="JMY1" s="15"/>
      <c r="JMZ1" s="15"/>
      <c r="JNA1" s="15"/>
      <c r="JNB1" s="15"/>
      <c r="JNC1" s="15"/>
      <c r="JND1" s="15"/>
      <c r="JNE1" s="15"/>
      <c r="JNF1" s="15"/>
      <c r="JNG1" s="15"/>
      <c r="JNH1" s="15"/>
      <c r="JNI1" s="15"/>
      <c r="JNJ1" s="15"/>
      <c r="JNK1" s="15"/>
      <c r="JNL1" s="15"/>
      <c r="JNM1" s="15"/>
      <c r="JNN1" s="15"/>
      <c r="JNO1" s="15"/>
      <c r="JNP1" s="15"/>
      <c r="JNQ1" s="15"/>
      <c r="JNR1" s="15"/>
      <c r="JNS1" s="15"/>
      <c r="JNT1" s="15"/>
      <c r="JNU1" s="15"/>
      <c r="JNV1" s="15"/>
      <c r="JNW1" s="15"/>
      <c r="JNX1" s="15"/>
      <c r="JNY1" s="15"/>
      <c r="JNZ1" s="15"/>
      <c r="JOA1" s="15"/>
      <c r="JOB1" s="15"/>
      <c r="JOC1" s="15"/>
      <c r="JOD1" s="15"/>
      <c r="JOE1" s="15"/>
      <c r="JOF1" s="15"/>
      <c r="JOG1" s="15"/>
      <c r="JOH1" s="15"/>
      <c r="JOI1" s="15"/>
      <c r="JOJ1" s="15"/>
      <c r="JOK1" s="15"/>
      <c r="JOL1" s="15"/>
      <c r="JOM1" s="15"/>
      <c r="JON1" s="15"/>
      <c r="JOO1" s="15"/>
      <c r="JOP1" s="15"/>
      <c r="JOQ1" s="15"/>
      <c r="JOR1" s="15"/>
      <c r="JOS1" s="15"/>
      <c r="JOT1" s="15"/>
      <c r="JOU1" s="15"/>
      <c r="JOV1" s="15"/>
      <c r="JOW1" s="15"/>
      <c r="JOX1" s="15"/>
      <c r="JOY1" s="15"/>
      <c r="JOZ1" s="15"/>
      <c r="JPA1" s="15"/>
      <c r="JPB1" s="15"/>
      <c r="JPC1" s="15"/>
      <c r="JPD1" s="15"/>
      <c r="JPE1" s="15"/>
      <c r="JPF1" s="15"/>
      <c r="JPG1" s="15"/>
      <c r="JPH1" s="15"/>
      <c r="JPI1" s="15"/>
      <c r="JPJ1" s="15"/>
      <c r="JPK1" s="15"/>
      <c r="JPL1" s="15"/>
      <c r="JPM1" s="15"/>
      <c r="JPN1" s="15"/>
      <c r="JPO1" s="15"/>
      <c r="JPP1" s="15"/>
      <c r="JPQ1" s="15"/>
      <c r="JPR1" s="15"/>
      <c r="JPS1" s="15"/>
      <c r="JPT1" s="15"/>
      <c r="JPU1" s="15"/>
      <c r="JPV1" s="15"/>
      <c r="JPW1" s="15"/>
      <c r="JPX1" s="15"/>
      <c r="JPY1" s="15"/>
      <c r="JPZ1" s="15"/>
      <c r="JQA1" s="15"/>
      <c r="JQB1" s="15"/>
      <c r="JQC1" s="15"/>
      <c r="JQD1" s="15"/>
      <c r="JQE1" s="15"/>
      <c r="JQF1" s="15"/>
      <c r="JQG1" s="15"/>
      <c r="JQH1" s="15"/>
      <c r="JQI1" s="15"/>
      <c r="JQJ1" s="15"/>
      <c r="JQK1" s="15"/>
      <c r="JQL1" s="15"/>
      <c r="JQM1" s="15"/>
      <c r="JQN1" s="15"/>
      <c r="JQO1" s="15"/>
      <c r="JQP1" s="15"/>
      <c r="JQQ1" s="15"/>
      <c r="JQR1" s="15"/>
      <c r="JQS1" s="15"/>
      <c r="JQT1" s="15"/>
      <c r="JQU1" s="15"/>
      <c r="JQV1" s="15"/>
      <c r="JQW1" s="15"/>
      <c r="JQX1" s="15"/>
      <c r="JQY1" s="15"/>
      <c r="JQZ1" s="15"/>
      <c r="JRA1" s="15"/>
      <c r="JRB1" s="15"/>
      <c r="JRC1" s="15"/>
      <c r="JRD1" s="15"/>
      <c r="JRE1" s="15"/>
      <c r="JRF1" s="15"/>
      <c r="JRG1" s="15"/>
      <c r="JRH1" s="15"/>
      <c r="JRI1" s="15"/>
      <c r="JRJ1" s="15"/>
      <c r="JRK1" s="15"/>
      <c r="JRL1" s="15"/>
      <c r="JRM1" s="15"/>
      <c r="JRN1" s="15"/>
      <c r="JRO1" s="15"/>
      <c r="JRP1" s="15"/>
      <c r="JRQ1" s="15"/>
      <c r="JRR1" s="15"/>
      <c r="JRS1" s="15"/>
      <c r="JRT1" s="15"/>
      <c r="JRU1" s="15"/>
      <c r="JRV1" s="15"/>
      <c r="JRW1" s="15"/>
      <c r="JRX1" s="15"/>
      <c r="JRY1" s="15"/>
      <c r="JRZ1" s="15"/>
      <c r="JSA1" s="15"/>
      <c r="JSB1" s="15"/>
      <c r="JSC1" s="15"/>
      <c r="JSD1" s="15"/>
      <c r="JSE1" s="15"/>
      <c r="JSF1" s="15"/>
      <c r="JSG1" s="15"/>
      <c r="JSH1" s="15"/>
      <c r="JSI1" s="15"/>
      <c r="JSJ1" s="15"/>
      <c r="JSK1" s="15"/>
      <c r="JSL1" s="15"/>
      <c r="JSM1" s="15"/>
      <c r="JSN1" s="15"/>
      <c r="JSO1" s="15"/>
      <c r="JSP1" s="15"/>
      <c r="JSQ1" s="15"/>
      <c r="JSR1" s="15"/>
      <c r="JSS1" s="15"/>
      <c r="JST1" s="15"/>
      <c r="JSU1" s="15"/>
      <c r="JSV1" s="15"/>
      <c r="JSW1" s="15"/>
      <c r="JSX1" s="15"/>
      <c r="JSY1" s="15"/>
      <c r="JSZ1" s="15"/>
      <c r="JTA1" s="15"/>
      <c r="JTB1" s="15"/>
      <c r="JTC1" s="15"/>
      <c r="JTD1" s="15"/>
      <c r="JTE1" s="15"/>
      <c r="JTF1" s="15"/>
      <c r="JTG1" s="15"/>
      <c r="JTH1" s="15"/>
      <c r="JTI1" s="15"/>
      <c r="JTJ1" s="15"/>
      <c r="JTK1" s="15"/>
      <c r="JTL1" s="15"/>
      <c r="JTM1" s="15"/>
      <c r="JTN1" s="15"/>
      <c r="JTO1" s="15"/>
      <c r="JTP1" s="15"/>
      <c r="JTQ1" s="15"/>
      <c r="JTR1" s="15"/>
      <c r="JTS1" s="15"/>
      <c r="JTT1" s="15"/>
      <c r="JTU1" s="15"/>
      <c r="JTV1" s="15"/>
      <c r="JTW1" s="15"/>
      <c r="JTX1" s="15"/>
      <c r="JTY1" s="15"/>
      <c r="JTZ1" s="15"/>
      <c r="JUA1" s="15"/>
      <c r="JUB1" s="15"/>
      <c r="JUC1" s="15"/>
      <c r="JUD1" s="15"/>
      <c r="JUE1" s="15"/>
      <c r="JUF1" s="15"/>
      <c r="JUG1" s="15"/>
      <c r="JUH1" s="15"/>
      <c r="JUI1" s="15"/>
      <c r="JUJ1" s="15"/>
      <c r="JUK1" s="15"/>
      <c r="JUL1" s="15"/>
      <c r="JUM1" s="15"/>
      <c r="JUN1" s="15"/>
      <c r="JUO1" s="15"/>
      <c r="JUP1" s="15"/>
      <c r="JUQ1" s="15"/>
      <c r="JUR1" s="15"/>
      <c r="JUS1" s="15"/>
      <c r="JUT1" s="15"/>
      <c r="JUU1" s="15"/>
      <c r="JUV1" s="15"/>
      <c r="JUW1" s="15"/>
      <c r="JUX1" s="15"/>
      <c r="JUY1" s="15"/>
      <c r="JUZ1" s="15"/>
      <c r="JVA1" s="15"/>
      <c r="JVB1" s="15"/>
      <c r="JVC1" s="15"/>
      <c r="JVD1" s="15"/>
      <c r="JVE1" s="15"/>
      <c r="JVF1" s="15"/>
      <c r="JVG1" s="15"/>
      <c r="JVH1" s="15"/>
      <c r="JVI1" s="15"/>
      <c r="JVJ1" s="15"/>
      <c r="JVK1" s="15"/>
      <c r="JVL1" s="15"/>
      <c r="JVM1" s="15"/>
      <c r="JVN1" s="15"/>
      <c r="JVO1" s="15"/>
      <c r="JVP1" s="15"/>
      <c r="JVQ1" s="15"/>
      <c r="JVR1" s="15"/>
      <c r="JVS1" s="15"/>
      <c r="JVT1" s="15"/>
      <c r="JVU1" s="15"/>
      <c r="JVV1" s="15"/>
      <c r="JVW1" s="15"/>
      <c r="JVX1" s="15"/>
      <c r="JVY1" s="15"/>
      <c r="JVZ1" s="15"/>
      <c r="JWA1" s="15"/>
      <c r="JWB1" s="15"/>
      <c r="JWC1" s="15"/>
      <c r="JWD1" s="15"/>
      <c r="JWE1" s="15"/>
      <c r="JWF1" s="15"/>
      <c r="JWG1" s="15"/>
      <c r="JWH1" s="15"/>
      <c r="JWI1" s="15"/>
      <c r="JWJ1" s="15"/>
      <c r="JWK1" s="15"/>
      <c r="JWL1" s="15"/>
      <c r="JWM1" s="15"/>
      <c r="JWN1" s="15"/>
      <c r="JWO1" s="15"/>
      <c r="JWP1" s="15"/>
      <c r="JWQ1" s="15"/>
      <c r="JWR1" s="15"/>
      <c r="JWS1" s="15"/>
      <c r="JWT1" s="15"/>
      <c r="JWU1" s="15"/>
      <c r="JWV1" s="15"/>
      <c r="JWW1" s="15"/>
      <c r="JWX1" s="15"/>
      <c r="JWY1" s="15"/>
      <c r="JWZ1" s="15"/>
      <c r="JXA1" s="15"/>
      <c r="JXB1" s="15"/>
      <c r="JXC1" s="15"/>
      <c r="JXD1" s="15"/>
      <c r="JXE1" s="15"/>
      <c r="JXF1" s="15"/>
      <c r="JXG1" s="15"/>
      <c r="JXH1" s="15"/>
      <c r="JXI1" s="15"/>
      <c r="JXJ1" s="15"/>
      <c r="JXK1" s="15"/>
      <c r="JXL1" s="15"/>
      <c r="JXM1" s="15"/>
      <c r="JXN1" s="15"/>
      <c r="JXO1" s="15"/>
      <c r="JXP1" s="15"/>
      <c r="JXQ1" s="15"/>
      <c r="JXR1" s="15"/>
      <c r="JXS1" s="15"/>
      <c r="JXT1" s="15"/>
      <c r="JXU1" s="15"/>
      <c r="JXV1" s="15"/>
      <c r="JXW1" s="15"/>
      <c r="JXX1" s="15"/>
      <c r="JXY1" s="15"/>
      <c r="JXZ1" s="15"/>
      <c r="JYA1" s="15"/>
      <c r="JYB1" s="15"/>
      <c r="JYC1" s="15"/>
      <c r="JYD1" s="15"/>
      <c r="JYE1" s="15"/>
      <c r="JYF1" s="15"/>
      <c r="JYG1" s="15"/>
      <c r="JYH1" s="15"/>
      <c r="JYI1" s="15"/>
      <c r="JYJ1" s="15"/>
      <c r="JYK1" s="15"/>
      <c r="JYL1" s="15"/>
      <c r="JYM1" s="15"/>
      <c r="JYN1" s="15"/>
      <c r="JYO1" s="15"/>
      <c r="JYP1" s="15"/>
      <c r="JYQ1" s="15"/>
      <c r="JYR1" s="15"/>
      <c r="JYS1" s="15"/>
      <c r="JYT1" s="15"/>
      <c r="JYU1" s="15"/>
      <c r="JYV1" s="15"/>
      <c r="JYW1" s="15"/>
      <c r="JYX1" s="15"/>
      <c r="JYY1" s="15"/>
      <c r="JYZ1" s="15"/>
      <c r="JZA1" s="15"/>
      <c r="JZB1" s="15"/>
      <c r="JZC1" s="15"/>
      <c r="JZD1" s="15"/>
      <c r="JZE1" s="15"/>
      <c r="JZF1" s="15"/>
      <c r="JZG1" s="15"/>
      <c r="JZH1" s="15"/>
      <c r="JZI1" s="15"/>
      <c r="JZJ1" s="15"/>
      <c r="JZK1" s="15"/>
      <c r="JZL1" s="15"/>
      <c r="JZM1" s="15"/>
      <c r="JZN1" s="15"/>
      <c r="JZO1" s="15"/>
      <c r="JZP1" s="15"/>
      <c r="JZQ1" s="15"/>
      <c r="JZR1" s="15"/>
      <c r="JZS1" s="15"/>
      <c r="JZT1" s="15"/>
      <c r="JZU1" s="15"/>
      <c r="JZV1" s="15"/>
      <c r="JZW1" s="15"/>
      <c r="JZX1" s="15"/>
      <c r="JZY1" s="15"/>
      <c r="JZZ1" s="15"/>
      <c r="KAA1" s="15"/>
      <c r="KAB1" s="15"/>
      <c r="KAC1" s="15"/>
      <c r="KAD1" s="15"/>
      <c r="KAE1" s="15"/>
      <c r="KAF1" s="15"/>
      <c r="KAG1" s="15"/>
      <c r="KAH1" s="15"/>
      <c r="KAI1" s="15"/>
      <c r="KAJ1" s="15"/>
      <c r="KAK1" s="15"/>
      <c r="KAL1" s="15"/>
      <c r="KAM1" s="15"/>
      <c r="KAN1" s="15"/>
      <c r="KAO1" s="15"/>
      <c r="KAP1" s="15"/>
      <c r="KAQ1" s="15"/>
      <c r="KAR1" s="15"/>
      <c r="KAS1" s="15"/>
      <c r="KAT1" s="15"/>
      <c r="KAU1" s="15"/>
      <c r="KAV1" s="15"/>
      <c r="KAW1" s="15"/>
      <c r="KAX1" s="15"/>
      <c r="KAY1" s="15"/>
      <c r="KAZ1" s="15"/>
      <c r="KBA1" s="15"/>
      <c r="KBB1" s="15"/>
      <c r="KBC1" s="15"/>
      <c r="KBD1" s="15"/>
      <c r="KBE1" s="15"/>
      <c r="KBF1" s="15"/>
      <c r="KBG1" s="15"/>
      <c r="KBH1" s="15"/>
      <c r="KBI1" s="15"/>
      <c r="KBJ1" s="15"/>
      <c r="KBK1" s="15"/>
      <c r="KBL1" s="15"/>
      <c r="KBM1" s="15"/>
      <c r="KBN1" s="15"/>
      <c r="KBO1" s="15"/>
      <c r="KBP1" s="15"/>
      <c r="KBQ1" s="15"/>
      <c r="KBR1" s="15"/>
      <c r="KBS1" s="15"/>
      <c r="KBT1" s="15"/>
      <c r="KBU1" s="15"/>
      <c r="KBV1" s="15"/>
      <c r="KBW1" s="15"/>
      <c r="KBX1" s="15"/>
      <c r="KBY1" s="15"/>
      <c r="KBZ1" s="15"/>
      <c r="KCA1" s="15"/>
      <c r="KCB1" s="15"/>
      <c r="KCC1" s="15"/>
      <c r="KCD1" s="15"/>
      <c r="KCE1" s="15"/>
      <c r="KCF1" s="15"/>
      <c r="KCG1" s="15"/>
      <c r="KCH1" s="15"/>
      <c r="KCI1" s="15"/>
      <c r="KCJ1" s="15"/>
      <c r="KCK1" s="15"/>
      <c r="KCL1" s="15"/>
      <c r="KCM1" s="15"/>
      <c r="KCN1" s="15"/>
      <c r="KCO1" s="15"/>
      <c r="KCP1" s="15"/>
      <c r="KCQ1" s="15"/>
      <c r="KCR1" s="15"/>
      <c r="KCS1" s="15"/>
      <c r="KCT1" s="15"/>
      <c r="KCU1" s="15"/>
      <c r="KCV1" s="15"/>
      <c r="KCW1" s="15"/>
      <c r="KCX1" s="15"/>
      <c r="KCY1" s="15"/>
      <c r="KCZ1" s="15"/>
      <c r="KDA1" s="15"/>
      <c r="KDB1" s="15"/>
      <c r="KDC1" s="15"/>
      <c r="KDD1" s="15"/>
      <c r="KDE1" s="15"/>
      <c r="KDF1" s="15"/>
      <c r="KDG1" s="15"/>
      <c r="KDH1" s="15"/>
      <c r="KDI1" s="15"/>
      <c r="KDJ1" s="15"/>
      <c r="KDK1" s="15"/>
      <c r="KDL1" s="15"/>
      <c r="KDM1" s="15"/>
      <c r="KDN1" s="15"/>
      <c r="KDO1" s="15"/>
      <c r="KDP1" s="15"/>
      <c r="KDQ1" s="15"/>
      <c r="KDR1" s="15"/>
      <c r="KDS1" s="15"/>
      <c r="KDT1" s="15"/>
      <c r="KDU1" s="15"/>
      <c r="KDV1" s="15"/>
      <c r="KDW1" s="15"/>
      <c r="KDX1" s="15"/>
      <c r="KDY1" s="15"/>
      <c r="KDZ1" s="15"/>
      <c r="KEA1" s="15"/>
      <c r="KEB1" s="15"/>
      <c r="KEC1" s="15"/>
      <c r="KED1" s="15"/>
      <c r="KEE1" s="15"/>
      <c r="KEF1" s="15"/>
      <c r="KEG1" s="15"/>
      <c r="KEH1" s="15"/>
      <c r="KEI1" s="15"/>
      <c r="KEJ1" s="15"/>
      <c r="KEK1" s="15"/>
      <c r="KEL1" s="15"/>
      <c r="KEM1" s="15"/>
      <c r="KEN1" s="15"/>
      <c r="KEO1" s="15"/>
      <c r="KEP1" s="15"/>
      <c r="KEQ1" s="15"/>
      <c r="KER1" s="15"/>
      <c r="KES1" s="15"/>
      <c r="KET1" s="15"/>
      <c r="KEU1" s="15"/>
      <c r="KEV1" s="15"/>
      <c r="KEW1" s="15"/>
      <c r="KEX1" s="15"/>
      <c r="KEY1" s="15"/>
      <c r="KEZ1" s="15"/>
      <c r="KFA1" s="15"/>
      <c r="KFB1" s="15"/>
      <c r="KFC1" s="15"/>
      <c r="KFD1" s="15"/>
      <c r="KFE1" s="15"/>
      <c r="KFF1" s="15"/>
      <c r="KFG1" s="15"/>
      <c r="KFH1" s="15"/>
      <c r="KFI1" s="15"/>
      <c r="KFJ1" s="15"/>
      <c r="KFK1" s="15"/>
      <c r="KFL1" s="15"/>
      <c r="KFM1" s="15"/>
      <c r="KFN1" s="15"/>
      <c r="KFO1" s="15"/>
      <c r="KFP1" s="15"/>
      <c r="KFQ1" s="15"/>
      <c r="KFR1" s="15"/>
      <c r="KFS1" s="15"/>
      <c r="KFT1" s="15"/>
      <c r="KFU1" s="15"/>
      <c r="KFV1" s="15"/>
      <c r="KFW1" s="15"/>
      <c r="KFX1" s="15"/>
      <c r="KFY1" s="15"/>
      <c r="KFZ1" s="15"/>
      <c r="KGA1" s="15"/>
      <c r="KGB1" s="15"/>
      <c r="KGC1" s="15"/>
      <c r="KGD1" s="15"/>
      <c r="KGE1" s="15"/>
      <c r="KGF1" s="15"/>
      <c r="KGG1" s="15"/>
      <c r="KGH1" s="15"/>
      <c r="KGI1" s="15"/>
      <c r="KGJ1" s="15"/>
      <c r="KGK1" s="15"/>
      <c r="KGL1" s="15"/>
      <c r="KGM1" s="15"/>
      <c r="KGN1" s="15"/>
      <c r="KGO1" s="15"/>
      <c r="KGP1" s="15"/>
      <c r="KGQ1" s="15"/>
      <c r="KGR1" s="15"/>
      <c r="KGS1" s="15"/>
      <c r="KGT1" s="15"/>
      <c r="KGU1" s="15"/>
      <c r="KGV1" s="15"/>
      <c r="KGW1" s="15"/>
      <c r="KGX1" s="15"/>
      <c r="KGY1" s="15"/>
      <c r="KGZ1" s="15"/>
      <c r="KHA1" s="15"/>
      <c r="KHB1" s="15"/>
      <c r="KHC1" s="15"/>
      <c r="KHD1" s="15"/>
      <c r="KHE1" s="15"/>
      <c r="KHF1" s="15"/>
      <c r="KHG1" s="15"/>
      <c r="KHH1" s="15"/>
      <c r="KHI1" s="15"/>
      <c r="KHJ1" s="15"/>
      <c r="KHK1" s="15"/>
      <c r="KHL1" s="15"/>
      <c r="KHM1" s="15"/>
      <c r="KHN1" s="15"/>
      <c r="KHO1" s="15"/>
      <c r="KHP1" s="15"/>
      <c r="KHQ1" s="15"/>
      <c r="KHR1" s="15"/>
      <c r="KHS1" s="15"/>
      <c r="KHT1" s="15"/>
      <c r="KHU1" s="15"/>
      <c r="KHV1" s="15"/>
      <c r="KHW1" s="15"/>
      <c r="KHX1" s="15"/>
      <c r="KHY1" s="15"/>
      <c r="KHZ1" s="15"/>
      <c r="KIA1" s="15"/>
      <c r="KIB1" s="15"/>
      <c r="KIC1" s="15"/>
      <c r="KID1" s="15"/>
      <c r="KIE1" s="15"/>
      <c r="KIF1" s="15"/>
      <c r="KIG1" s="15"/>
      <c r="KIH1" s="15"/>
      <c r="KII1" s="15"/>
      <c r="KIJ1" s="15"/>
      <c r="KIK1" s="15"/>
      <c r="KIL1" s="15"/>
      <c r="KIM1" s="15"/>
      <c r="KIN1" s="15"/>
      <c r="KIO1" s="15"/>
      <c r="KIP1" s="15"/>
      <c r="KIQ1" s="15"/>
      <c r="KIR1" s="15"/>
      <c r="KIS1" s="15"/>
      <c r="KIT1" s="15"/>
      <c r="KIU1" s="15"/>
      <c r="KIV1" s="15"/>
      <c r="KIW1" s="15"/>
      <c r="KIX1" s="15"/>
      <c r="KIY1" s="15"/>
      <c r="KIZ1" s="15"/>
      <c r="KJA1" s="15"/>
      <c r="KJB1" s="15"/>
      <c r="KJC1" s="15"/>
      <c r="KJD1" s="15"/>
      <c r="KJE1" s="15"/>
      <c r="KJF1" s="15"/>
      <c r="KJG1" s="15"/>
      <c r="KJH1" s="15"/>
      <c r="KJI1" s="15"/>
      <c r="KJJ1" s="15"/>
      <c r="KJK1" s="15"/>
      <c r="KJL1" s="15"/>
      <c r="KJM1" s="15"/>
      <c r="KJN1" s="15"/>
      <c r="KJO1" s="15"/>
      <c r="KJP1" s="15"/>
      <c r="KJQ1" s="15"/>
      <c r="KJR1" s="15"/>
      <c r="KJS1" s="15"/>
      <c r="KJT1" s="15"/>
      <c r="KJU1" s="15"/>
      <c r="KJV1" s="15"/>
      <c r="KJW1" s="15"/>
      <c r="KJX1" s="15"/>
      <c r="KJY1" s="15"/>
      <c r="KJZ1" s="15"/>
      <c r="KKA1" s="15"/>
      <c r="KKB1" s="15"/>
      <c r="KKC1" s="15"/>
      <c r="KKD1" s="15"/>
      <c r="KKE1" s="15"/>
      <c r="KKF1" s="15"/>
      <c r="KKG1" s="15"/>
      <c r="KKH1" s="15"/>
      <c r="KKI1" s="15"/>
      <c r="KKJ1" s="15"/>
      <c r="KKK1" s="15"/>
      <c r="KKL1" s="15"/>
      <c r="KKM1" s="15"/>
      <c r="KKN1" s="15"/>
      <c r="KKO1" s="15"/>
      <c r="KKP1" s="15"/>
      <c r="KKQ1" s="15"/>
      <c r="KKR1" s="15"/>
      <c r="KKS1" s="15"/>
      <c r="KKT1" s="15"/>
      <c r="KKU1" s="15"/>
      <c r="KKV1" s="15"/>
      <c r="KKW1" s="15"/>
      <c r="KKX1" s="15"/>
      <c r="KKY1" s="15"/>
      <c r="KKZ1" s="15"/>
      <c r="KLA1" s="15"/>
      <c r="KLB1" s="15"/>
      <c r="KLC1" s="15"/>
      <c r="KLD1" s="15"/>
      <c r="KLE1" s="15"/>
      <c r="KLF1" s="15"/>
      <c r="KLG1" s="15"/>
      <c r="KLH1" s="15"/>
      <c r="KLI1" s="15"/>
      <c r="KLJ1" s="15"/>
      <c r="KLK1" s="15"/>
      <c r="KLL1" s="15"/>
      <c r="KLM1" s="15"/>
      <c r="KLN1" s="15"/>
      <c r="KLO1" s="15"/>
      <c r="KLP1" s="15"/>
      <c r="KLQ1" s="15"/>
      <c r="KLR1" s="15"/>
      <c r="KLS1" s="15"/>
      <c r="KLT1" s="15"/>
      <c r="KLU1" s="15"/>
      <c r="KLV1" s="15"/>
      <c r="KLW1" s="15"/>
      <c r="KLX1" s="15"/>
      <c r="KLY1" s="15"/>
      <c r="KLZ1" s="15"/>
      <c r="KMA1" s="15"/>
      <c r="KMB1" s="15"/>
      <c r="KMC1" s="15"/>
      <c r="KMD1" s="15"/>
      <c r="KME1" s="15"/>
      <c r="KMF1" s="15"/>
      <c r="KMG1" s="15"/>
      <c r="KMH1" s="15"/>
      <c r="KMI1" s="15"/>
      <c r="KMJ1" s="15"/>
      <c r="KMK1" s="15"/>
      <c r="KML1" s="15"/>
      <c r="KMM1" s="15"/>
      <c r="KMN1" s="15"/>
      <c r="KMO1" s="15"/>
      <c r="KMP1" s="15"/>
      <c r="KMQ1" s="15"/>
      <c r="KMR1" s="15"/>
      <c r="KMS1" s="15"/>
      <c r="KMT1" s="15"/>
      <c r="KMU1" s="15"/>
      <c r="KMV1" s="15"/>
      <c r="KMW1" s="15"/>
      <c r="KMX1" s="15"/>
      <c r="KMY1" s="15"/>
      <c r="KMZ1" s="15"/>
      <c r="KNA1" s="15"/>
      <c r="KNB1" s="15"/>
      <c r="KNC1" s="15"/>
      <c r="KND1" s="15"/>
      <c r="KNE1" s="15"/>
      <c r="KNF1" s="15"/>
      <c r="KNG1" s="15"/>
      <c r="KNH1" s="15"/>
      <c r="KNI1" s="15"/>
      <c r="KNJ1" s="15"/>
      <c r="KNK1" s="15"/>
      <c r="KNL1" s="15"/>
      <c r="KNM1" s="15"/>
      <c r="KNN1" s="15"/>
      <c r="KNO1" s="15"/>
      <c r="KNP1" s="15"/>
      <c r="KNQ1" s="15"/>
      <c r="KNR1" s="15"/>
      <c r="KNS1" s="15"/>
      <c r="KNT1" s="15"/>
      <c r="KNU1" s="15"/>
      <c r="KNV1" s="15"/>
      <c r="KNW1" s="15"/>
      <c r="KNX1" s="15"/>
      <c r="KNY1" s="15"/>
      <c r="KNZ1" s="15"/>
      <c r="KOA1" s="15"/>
      <c r="KOB1" s="15"/>
      <c r="KOC1" s="15"/>
      <c r="KOD1" s="15"/>
      <c r="KOE1" s="15"/>
      <c r="KOF1" s="15"/>
      <c r="KOG1" s="15"/>
      <c r="KOH1" s="15"/>
      <c r="KOI1" s="15"/>
      <c r="KOJ1" s="15"/>
      <c r="KOK1" s="15"/>
      <c r="KOL1" s="15"/>
      <c r="KOM1" s="15"/>
      <c r="KON1" s="15"/>
      <c r="KOO1" s="15"/>
      <c r="KOP1" s="15"/>
      <c r="KOQ1" s="15"/>
      <c r="KOR1" s="15"/>
      <c r="KOS1" s="15"/>
      <c r="KOT1" s="15"/>
      <c r="KOU1" s="15"/>
      <c r="KOV1" s="15"/>
      <c r="KOW1" s="15"/>
      <c r="KOX1" s="15"/>
      <c r="KOY1" s="15"/>
      <c r="KOZ1" s="15"/>
      <c r="KPA1" s="15"/>
      <c r="KPB1" s="15"/>
      <c r="KPC1" s="15"/>
      <c r="KPD1" s="15"/>
      <c r="KPE1" s="15"/>
      <c r="KPF1" s="15"/>
      <c r="KPG1" s="15"/>
      <c r="KPH1" s="15"/>
      <c r="KPI1" s="15"/>
      <c r="KPJ1" s="15"/>
      <c r="KPK1" s="15"/>
      <c r="KPL1" s="15"/>
      <c r="KPM1" s="15"/>
      <c r="KPN1" s="15"/>
      <c r="KPO1" s="15"/>
      <c r="KPP1" s="15"/>
      <c r="KPQ1" s="15"/>
      <c r="KPR1" s="15"/>
      <c r="KPS1" s="15"/>
      <c r="KPT1" s="15"/>
      <c r="KPU1" s="15"/>
      <c r="KPV1" s="15"/>
      <c r="KPW1" s="15"/>
      <c r="KPX1" s="15"/>
      <c r="KPY1" s="15"/>
      <c r="KPZ1" s="15"/>
      <c r="KQA1" s="15"/>
      <c r="KQB1" s="15"/>
      <c r="KQC1" s="15"/>
      <c r="KQD1" s="15"/>
      <c r="KQE1" s="15"/>
      <c r="KQF1" s="15"/>
      <c r="KQG1" s="15"/>
      <c r="KQH1" s="15"/>
      <c r="KQI1" s="15"/>
      <c r="KQJ1" s="15"/>
      <c r="KQK1" s="15"/>
      <c r="KQL1" s="15"/>
      <c r="KQM1" s="15"/>
      <c r="KQN1" s="15"/>
      <c r="KQO1" s="15"/>
      <c r="KQP1" s="15"/>
      <c r="KQQ1" s="15"/>
      <c r="KQR1" s="15"/>
      <c r="KQS1" s="15"/>
      <c r="KQT1" s="15"/>
      <c r="KQU1" s="15"/>
      <c r="KQV1" s="15"/>
      <c r="KQW1" s="15"/>
      <c r="KQX1" s="15"/>
      <c r="KQY1" s="15"/>
      <c r="KQZ1" s="15"/>
      <c r="KRA1" s="15"/>
      <c r="KRB1" s="15"/>
      <c r="KRC1" s="15"/>
      <c r="KRD1" s="15"/>
      <c r="KRE1" s="15"/>
      <c r="KRF1" s="15"/>
      <c r="KRG1" s="15"/>
      <c r="KRH1" s="15"/>
      <c r="KRI1" s="15"/>
      <c r="KRJ1" s="15"/>
      <c r="KRK1" s="15"/>
      <c r="KRL1" s="15"/>
      <c r="KRM1" s="15"/>
      <c r="KRN1" s="15"/>
      <c r="KRO1" s="15"/>
      <c r="KRP1" s="15"/>
      <c r="KRQ1" s="15"/>
      <c r="KRR1" s="15"/>
      <c r="KRS1" s="15"/>
      <c r="KRT1" s="15"/>
      <c r="KRU1" s="15"/>
      <c r="KRV1" s="15"/>
      <c r="KRW1" s="15"/>
      <c r="KRX1" s="15"/>
      <c r="KRY1" s="15"/>
      <c r="KRZ1" s="15"/>
      <c r="KSA1" s="15"/>
      <c r="KSB1" s="15"/>
      <c r="KSC1" s="15"/>
      <c r="KSD1" s="15"/>
      <c r="KSE1" s="15"/>
      <c r="KSF1" s="15"/>
      <c r="KSG1" s="15"/>
      <c r="KSH1" s="15"/>
      <c r="KSI1" s="15"/>
      <c r="KSJ1" s="15"/>
      <c r="KSK1" s="15"/>
      <c r="KSL1" s="15"/>
      <c r="KSM1" s="15"/>
      <c r="KSN1" s="15"/>
      <c r="KSO1" s="15"/>
      <c r="KSP1" s="15"/>
      <c r="KSQ1" s="15"/>
      <c r="KSR1" s="15"/>
      <c r="KSS1" s="15"/>
      <c r="KST1" s="15"/>
      <c r="KSU1" s="15"/>
      <c r="KSV1" s="15"/>
      <c r="KSW1" s="15"/>
      <c r="KSX1" s="15"/>
      <c r="KSY1" s="15"/>
      <c r="KSZ1" s="15"/>
      <c r="KTA1" s="15"/>
      <c r="KTB1" s="15"/>
      <c r="KTC1" s="15"/>
      <c r="KTD1" s="15"/>
      <c r="KTE1" s="15"/>
      <c r="KTF1" s="15"/>
      <c r="KTG1" s="15"/>
      <c r="KTH1" s="15"/>
      <c r="KTI1" s="15"/>
      <c r="KTJ1" s="15"/>
      <c r="KTK1" s="15"/>
      <c r="KTL1" s="15"/>
      <c r="KTM1" s="15"/>
      <c r="KTN1" s="15"/>
      <c r="KTO1" s="15"/>
      <c r="KTP1" s="15"/>
      <c r="KTQ1" s="15"/>
      <c r="KTR1" s="15"/>
      <c r="KTS1" s="15"/>
      <c r="KTT1" s="15"/>
      <c r="KTU1" s="15"/>
      <c r="KTV1" s="15"/>
      <c r="KTW1" s="15"/>
      <c r="KTX1" s="15"/>
      <c r="KTY1" s="15"/>
      <c r="KTZ1" s="15"/>
      <c r="KUA1" s="15"/>
      <c r="KUB1" s="15"/>
      <c r="KUC1" s="15"/>
      <c r="KUD1" s="15"/>
      <c r="KUE1" s="15"/>
      <c r="KUF1" s="15"/>
      <c r="KUG1" s="15"/>
      <c r="KUH1" s="15"/>
      <c r="KUI1" s="15"/>
      <c r="KUJ1" s="15"/>
      <c r="KUK1" s="15"/>
      <c r="KUL1" s="15"/>
      <c r="KUM1" s="15"/>
      <c r="KUN1" s="15"/>
      <c r="KUO1" s="15"/>
      <c r="KUP1" s="15"/>
      <c r="KUQ1" s="15"/>
      <c r="KUR1" s="15"/>
      <c r="KUS1" s="15"/>
      <c r="KUT1" s="15"/>
      <c r="KUU1" s="15"/>
      <c r="KUV1" s="15"/>
      <c r="KUW1" s="15"/>
      <c r="KUX1" s="15"/>
      <c r="KUY1" s="15"/>
      <c r="KUZ1" s="15"/>
      <c r="KVA1" s="15"/>
      <c r="KVB1" s="15"/>
      <c r="KVC1" s="15"/>
      <c r="KVD1" s="15"/>
      <c r="KVE1" s="15"/>
      <c r="KVF1" s="15"/>
      <c r="KVG1" s="15"/>
      <c r="KVH1" s="15"/>
      <c r="KVI1" s="15"/>
      <c r="KVJ1" s="15"/>
      <c r="KVK1" s="15"/>
      <c r="KVL1" s="15"/>
      <c r="KVM1" s="15"/>
      <c r="KVN1" s="15"/>
      <c r="KVO1" s="15"/>
      <c r="KVP1" s="15"/>
      <c r="KVQ1" s="15"/>
      <c r="KVR1" s="15"/>
      <c r="KVS1" s="15"/>
      <c r="KVT1" s="15"/>
      <c r="KVU1" s="15"/>
      <c r="KVV1" s="15"/>
      <c r="KVW1" s="15"/>
      <c r="KVX1" s="15"/>
      <c r="KVY1" s="15"/>
      <c r="KVZ1" s="15"/>
      <c r="KWA1" s="15"/>
      <c r="KWB1" s="15"/>
      <c r="KWC1" s="15"/>
      <c r="KWD1" s="15"/>
      <c r="KWE1" s="15"/>
      <c r="KWF1" s="15"/>
      <c r="KWG1" s="15"/>
      <c r="KWH1" s="15"/>
      <c r="KWI1" s="15"/>
      <c r="KWJ1" s="15"/>
      <c r="KWK1" s="15"/>
      <c r="KWL1" s="15"/>
      <c r="KWM1" s="15"/>
      <c r="KWN1" s="15"/>
      <c r="KWO1" s="15"/>
      <c r="KWP1" s="15"/>
      <c r="KWQ1" s="15"/>
      <c r="KWR1" s="15"/>
      <c r="KWS1" s="15"/>
      <c r="KWT1" s="15"/>
      <c r="KWU1" s="15"/>
      <c r="KWV1" s="15"/>
      <c r="KWW1" s="15"/>
      <c r="KWX1" s="15"/>
      <c r="KWY1" s="15"/>
      <c r="KWZ1" s="15"/>
      <c r="KXA1" s="15"/>
      <c r="KXB1" s="15"/>
      <c r="KXC1" s="15"/>
      <c r="KXD1" s="15"/>
      <c r="KXE1" s="15"/>
      <c r="KXF1" s="15"/>
      <c r="KXG1" s="15"/>
      <c r="KXH1" s="15"/>
      <c r="KXI1" s="15"/>
      <c r="KXJ1" s="15"/>
      <c r="KXK1" s="15"/>
      <c r="KXL1" s="15"/>
      <c r="KXM1" s="15"/>
      <c r="KXN1" s="15"/>
      <c r="KXO1" s="15"/>
      <c r="KXP1" s="15"/>
      <c r="KXQ1" s="15"/>
      <c r="KXR1" s="15"/>
      <c r="KXS1" s="15"/>
      <c r="KXT1" s="15"/>
      <c r="KXU1" s="15"/>
      <c r="KXV1" s="15"/>
      <c r="KXW1" s="15"/>
      <c r="KXX1" s="15"/>
      <c r="KXY1" s="15"/>
      <c r="KXZ1" s="15"/>
      <c r="KYA1" s="15"/>
      <c r="KYB1" s="15"/>
      <c r="KYC1" s="15"/>
      <c r="KYD1" s="15"/>
      <c r="KYE1" s="15"/>
      <c r="KYF1" s="15"/>
      <c r="KYG1" s="15"/>
      <c r="KYH1" s="15"/>
      <c r="KYI1" s="15"/>
      <c r="KYJ1" s="15"/>
      <c r="KYK1" s="15"/>
      <c r="KYL1" s="15"/>
      <c r="KYM1" s="15"/>
      <c r="KYN1" s="15"/>
      <c r="KYO1" s="15"/>
      <c r="KYP1" s="15"/>
      <c r="KYQ1" s="15"/>
      <c r="KYR1" s="15"/>
      <c r="KYS1" s="15"/>
      <c r="KYT1" s="15"/>
      <c r="KYU1" s="15"/>
      <c r="KYV1" s="15"/>
      <c r="KYW1" s="15"/>
      <c r="KYX1" s="15"/>
      <c r="KYY1" s="15"/>
      <c r="KYZ1" s="15"/>
      <c r="KZA1" s="15"/>
      <c r="KZB1" s="15"/>
      <c r="KZC1" s="15"/>
      <c r="KZD1" s="15"/>
      <c r="KZE1" s="15"/>
      <c r="KZF1" s="15"/>
      <c r="KZG1" s="15"/>
      <c r="KZH1" s="15"/>
      <c r="KZI1" s="15"/>
      <c r="KZJ1" s="15"/>
      <c r="KZK1" s="15"/>
      <c r="KZL1" s="15"/>
      <c r="KZM1" s="15"/>
      <c r="KZN1" s="15"/>
      <c r="KZO1" s="15"/>
      <c r="KZP1" s="15"/>
      <c r="KZQ1" s="15"/>
      <c r="KZR1" s="15"/>
      <c r="KZS1" s="15"/>
      <c r="KZT1" s="15"/>
      <c r="KZU1" s="15"/>
      <c r="KZV1" s="15"/>
      <c r="KZW1" s="15"/>
      <c r="KZX1" s="15"/>
      <c r="KZY1" s="15"/>
      <c r="KZZ1" s="15"/>
      <c r="LAA1" s="15"/>
      <c r="LAB1" s="15"/>
      <c r="LAC1" s="15"/>
      <c r="LAD1" s="15"/>
      <c r="LAE1" s="15"/>
      <c r="LAF1" s="15"/>
      <c r="LAG1" s="15"/>
      <c r="LAH1" s="15"/>
      <c r="LAI1" s="15"/>
      <c r="LAJ1" s="15"/>
      <c r="LAK1" s="15"/>
      <c r="LAL1" s="15"/>
      <c r="LAM1" s="15"/>
      <c r="LAN1" s="15"/>
      <c r="LAO1" s="15"/>
      <c r="LAP1" s="15"/>
      <c r="LAQ1" s="15"/>
      <c r="LAR1" s="15"/>
      <c r="LAS1" s="15"/>
      <c r="LAT1" s="15"/>
      <c r="LAU1" s="15"/>
      <c r="LAV1" s="15"/>
      <c r="LAW1" s="15"/>
      <c r="LAX1" s="15"/>
      <c r="LAY1" s="15"/>
      <c r="LAZ1" s="15"/>
      <c r="LBA1" s="15"/>
      <c r="LBB1" s="15"/>
      <c r="LBC1" s="15"/>
      <c r="LBD1" s="15"/>
      <c r="LBE1" s="15"/>
      <c r="LBF1" s="15"/>
      <c r="LBG1" s="15"/>
      <c r="LBH1" s="15"/>
      <c r="LBI1" s="15"/>
      <c r="LBJ1" s="15"/>
      <c r="LBK1" s="15"/>
      <c r="LBL1" s="15"/>
      <c r="LBM1" s="15"/>
      <c r="LBN1" s="15"/>
      <c r="LBO1" s="15"/>
      <c r="LBP1" s="15"/>
      <c r="LBQ1" s="15"/>
      <c r="LBR1" s="15"/>
      <c r="LBS1" s="15"/>
      <c r="LBT1" s="15"/>
      <c r="LBU1" s="15"/>
      <c r="LBV1" s="15"/>
      <c r="LBW1" s="15"/>
      <c r="LBX1" s="15"/>
      <c r="LBY1" s="15"/>
      <c r="LBZ1" s="15"/>
      <c r="LCA1" s="15"/>
      <c r="LCB1" s="15"/>
      <c r="LCC1" s="15"/>
      <c r="LCD1" s="15"/>
      <c r="LCE1" s="15"/>
      <c r="LCF1" s="15"/>
      <c r="LCG1" s="15"/>
      <c r="LCH1" s="15"/>
      <c r="LCI1" s="15"/>
      <c r="LCJ1" s="15"/>
      <c r="LCK1" s="15"/>
      <c r="LCL1" s="15"/>
      <c r="LCM1" s="15"/>
      <c r="LCN1" s="15"/>
      <c r="LCO1" s="15"/>
      <c r="LCP1" s="15"/>
      <c r="LCQ1" s="15"/>
      <c r="LCR1" s="15"/>
      <c r="LCS1" s="15"/>
      <c r="LCT1" s="15"/>
      <c r="LCU1" s="15"/>
      <c r="LCV1" s="15"/>
      <c r="LCW1" s="15"/>
      <c r="LCX1" s="15"/>
      <c r="LCY1" s="15"/>
      <c r="LCZ1" s="15"/>
      <c r="LDA1" s="15"/>
      <c r="LDB1" s="15"/>
      <c r="LDC1" s="15"/>
      <c r="LDD1" s="15"/>
      <c r="LDE1" s="15"/>
      <c r="LDF1" s="15"/>
      <c r="LDG1" s="15"/>
      <c r="LDH1" s="15"/>
      <c r="LDI1" s="15"/>
      <c r="LDJ1" s="15"/>
      <c r="LDK1" s="15"/>
      <c r="LDL1" s="15"/>
      <c r="LDM1" s="15"/>
      <c r="LDN1" s="15"/>
      <c r="LDO1" s="15"/>
      <c r="LDP1" s="15"/>
      <c r="LDQ1" s="15"/>
      <c r="LDR1" s="15"/>
      <c r="LDS1" s="15"/>
      <c r="LDT1" s="15"/>
      <c r="LDU1" s="15"/>
      <c r="LDV1" s="15"/>
      <c r="LDW1" s="15"/>
      <c r="LDX1" s="15"/>
      <c r="LDY1" s="15"/>
      <c r="LDZ1" s="15"/>
      <c r="LEA1" s="15"/>
      <c r="LEB1" s="15"/>
      <c r="LEC1" s="15"/>
      <c r="LED1" s="15"/>
      <c r="LEE1" s="15"/>
      <c r="LEF1" s="15"/>
      <c r="LEG1" s="15"/>
      <c r="LEH1" s="15"/>
      <c r="LEI1" s="15"/>
      <c r="LEJ1" s="15"/>
      <c r="LEK1" s="15"/>
      <c r="LEL1" s="15"/>
      <c r="LEM1" s="15"/>
      <c r="LEN1" s="15"/>
      <c r="LEO1" s="15"/>
      <c r="LEP1" s="15"/>
      <c r="LEQ1" s="15"/>
      <c r="LER1" s="15"/>
      <c r="LES1" s="15"/>
      <c r="LET1" s="15"/>
      <c r="LEU1" s="15"/>
      <c r="LEV1" s="15"/>
      <c r="LEW1" s="15"/>
      <c r="LEX1" s="15"/>
      <c r="LEY1" s="15"/>
      <c r="LEZ1" s="15"/>
      <c r="LFA1" s="15"/>
      <c r="LFB1" s="15"/>
      <c r="LFC1" s="15"/>
      <c r="LFD1" s="15"/>
      <c r="LFE1" s="15"/>
      <c r="LFF1" s="15"/>
      <c r="LFG1" s="15"/>
      <c r="LFH1" s="15"/>
      <c r="LFI1" s="15"/>
      <c r="LFJ1" s="15"/>
      <c r="LFK1" s="15"/>
      <c r="LFL1" s="15"/>
      <c r="LFM1" s="15"/>
      <c r="LFN1" s="15"/>
      <c r="LFO1" s="15"/>
      <c r="LFP1" s="15"/>
      <c r="LFQ1" s="15"/>
      <c r="LFR1" s="15"/>
      <c r="LFS1" s="15"/>
      <c r="LFT1" s="15"/>
      <c r="LFU1" s="15"/>
      <c r="LFV1" s="15"/>
      <c r="LFW1" s="15"/>
      <c r="LFX1" s="15"/>
      <c r="LFY1" s="15"/>
      <c r="LFZ1" s="15"/>
      <c r="LGA1" s="15"/>
      <c r="LGB1" s="15"/>
      <c r="LGC1" s="15"/>
      <c r="LGD1" s="15"/>
      <c r="LGE1" s="15"/>
      <c r="LGF1" s="15"/>
      <c r="LGG1" s="15"/>
      <c r="LGH1" s="15"/>
      <c r="LGI1" s="15"/>
      <c r="LGJ1" s="15"/>
      <c r="LGK1" s="15"/>
      <c r="LGL1" s="15"/>
      <c r="LGM1" s="15"/>
      <c r="LGN1" s="15"/>
      <c r="LGO1" s="15"/>
      <c r="LGP1" s="15"/>
      <c r="LGQ1" s="15"/>
      <c r="LGR1" s="15"/>
      <c r="LGS1" s="15"/>
      <c r="LGT1" s="15"/>
      <c r="LGU1" s="15"/>
      <c r="LGV1" s="15"/>
      <c r="LGW1" s="15"/>
      <c r="LGX1" s="15"/>
      <c r="LGY1" s="15"/>
      <c r="LGZ1" s="15"/>
      <c r="LHA1" s="15"/>
      <c r="LHB1" s="15"/>
      <c r="LHC1" s="15"/>
      <c r="LHD1" s="15"/>
      <c r="LHE1" s="15"/>
      <c r="LHF1" s="15"/>
      <c r="LHG1" s="15"/>
      <c r="LHH1" s="15"/>
      <c r="LHI1" s="15"/>
      <c r="LHJ1" s="15"/>
      <c r="LHK1" s="15"/>
      <c r="LHL1" s="15"/>
      <c r="LHM1" s="15"/>
      <c r="LHN1" s="15"/>
      <c r="LHO1" s="15"/>
      <c r="LHP1" s="15"/>
      <c r="LHQ1" s="15"/>
      <c r="LHR1" s="15"/>
      <c r="LHS1" s="15"/>
      <c r="LHT1" s="15"/>
      <c r="LHU1" s="15"/>
      <c r="LHV1" s="15"/>
      <c r="LHW1" s="15"/>
      <c r="LHX1" s="15"/>
      <c r="LHY1" s="15"/>
      <c r="LHZ1" s="15"/>
      <c r="LIA1" s="15"/>
      <c r="LIB1" s="15"/>
      <c r="LIC1" s="15"/>
      <c r="LID1" s="15"/>
      <c r="LIE1" s="15"/>
      <c r="LIF1" s="15"/>
      <c r="LIG1" s="15"/>
      <c r="LIH1" s="15"/>
      <c r="LII1" s="15"/>
      <c r="LIJ1" s="15"/>
      <c r="LIK1" s="15"/>
      <c r="LIL1" s="15"/>
      <c r="LIM1" s="15"/>
      <c r="LIN1" s="15"/>
      <c r="LIO1" s="15"/>
      <c r="LIP1" s="15"/>
      <c r="LIQ1" s="15"/>
      <c r="LIR1" s="15"/>
      <c r="LIS1" s="15"/>
      <c r="LIT1" s="15"/>
      <c r="LIU1" s="15"/>
      <c r="LIV1" s="15"/>
      <c r="LIW1" s="15"/>
      <c r="LIX1" s="15"/>
      <c r="LIY1" s="15"/>
      <c r="LIZ1" s="15"/>
      <c r="LJA1" s="15"/>
      <c r="LJB1" s="15"/>
      <c r="LJC1" s="15"/>
      <c r="LJD1" s="15"/>
      <c r="LJE1" s="15"/>
      <c r="LJF1" s="15"/>
      <c r="LJG1" s="15"/>
      <c r="LJH1" s="15"/>
      <c r="LJI1" s="15"/>
      <c r="LJJ1" s="15"/>
      <c r="LJK1" s="15"/>
      <c r="LJL1" s="15"/>
      <c r="LJM1" s="15"/>
      <c r="LJN1" s="15"/>
      <c r="LJO1" s="15"/>
      <c r="LJP1" s="15"/>
      <c r="LJQ1" s="15"/>
      <c r="LJR1" s="15"/>
      <c r="LJS1" s="15"/>
      <c r="LJT1" s="15"/>
      <c r="LJU1" s="15"/>
      <c r="LJV1" s="15"/>
      <c r="LJW1" s="15"/>
      <c r="LJX1" s="15"/>
      <c r="LJY1" s="15"/>
      <c r="LJZ1" s="15"/>
      <c r="LKA1" s="15"/>
      <c r="LKB1" s="15"/>
      <c r="LKC1" s="15"/>
      <c r="LKD1" s="15"/>
      <c r="LKE1" s="15"/>
      <c r="LKF1" s="15"/>
      <c r="LKG1" s="15"/>
      <c r="LKH1" s="15"/>
      <c r="LKI1" s="15"/>
      <c r="LKJ1" s="15"/>
      <c r="LKK1" s="15"/>
      <c r="LKL1" s="15"/>
      <c r="LKM1" s="15"/>
      <c r="LKN1" s="15"/>
      <c r="LKO1" s="15"/>
      <c r="LKP1" s="15"/>
      <c r="LKQ1" s="15"/>
      <c r="LKR1" s="15"/>
      <c r="LKS1" s="15"/>
      <c r="LKT1" s="15"/>
      <c r="LKU1" s="15"/>
      <c r="LKV1" s="15"/>
      <c r="LKW1" s="15"/>
      <c r="LKX1" s="15"/>
      <c r="LKY1" s="15"/>
      <c r="LKZ1" s="15"/>
      <c r="LLA1" s="15"/>
      <c r="LLB1" s="15"/>
      <c r="LLC1" s="15"/>
      <c r="LLD1" s="15"/>
      <c r="LLE1" s="15"/>
      <c r="LLF1" s="15"/>
      <c r="LLG1" s="15"/>
      <c r="LLH1" s="15"/>
      <c r="LLI1" s="15"/>
      <c r="LLJ1" s="15"/>
      <c r="LLK1" s="15"/>
      <c r="LLL1" s="15"/>
      <c r="LLM1" s="15"/>
      <c r="LLN1" s="15"/>
      <c r="LLO1" s="15"/>
      <c r="LLP1" s="15"/>
      <c r="LLQ1" s="15"/>
      <c r="LLR1" s="15"/>
      <c r="LLS1" s="15"/>
      <c r="LLT1" s="15"/>
      <c r="LLU1" s="15"/>
      <c r="LLV1" s="15"/>
      <c r="LLW1" s="15"/>
      <c r="LLX1" s="15"/>
      <c r="LLY1" s="15"/>
      <c r="LLZ1" s="15"/>
      <c r="LMA1" s="15"/>
      <c r="LMB1" s="15"/>
      <c r="LMC1" s="15"/>
      <c r="LMD1" s="15"/>
      <c r="LME1" s="15"/>
      <c r="LMF1" s="15"/>
      <c r="LMG1" s="15"/>
      <c r="LMH1" s="15"/>
      <c r="LMI1" s="15"/>
      <c r="LMJ1" s="15"/>
      <c r="LMK1" s="15"/>
      <c r="LML1" s="15"/>
      <c r="LMM1" s="15"/>
      <c r="LMN1" s="15"/>
      <c r="LMO1" s="15"/>
      <c r="LMP1" s="15"/>
      <c r="LMQ1" s="15"/>
      <c r="LMR1" s="15"/>
      <c r="LMS1" s="15"/>
      <c r="LMT1" s="15"/>
      <c r="LMU1" s="15"/>
      <c r="LMV1" s="15"/>
      <c r="LMW1" s="15"/>
      <c r="LMX1" s="15"/>
      <c r="LMY1" s="15"/>
      <c r="LMZ1" s="15"/>
      <c r="LNA1" s="15"/>
      <c r="LNB1" s="15"/>
      <c r="LNC1" s="15"/>
      <c r="LND1" s="15"/>
      <c r="LNE1" s="15"/>
      <c r="LNF1" s="15"/>
      <c r="LNG1" s="15"/>
      <c r="LNH1" s="15"/>
      <c r="LNI1" s="15"/>
      <c r="LNJ1" s="15"/>
      <c r="LNK1" s="15"/>
      <c r="LNL1" s="15"/>
      <c r="LNM1" s="15"/>
      <c r="LNN1" s="15"/>
      <c r="LNO1" s="15"/>
      <c r="LNP1" s="15"/>
      <c r="LNQ1" s="15"/>
      <c r="LNR1" s="15"/>
      <c r="LNS1" s="15"/>
      <c r="LNT1" s="15"/>
      <c r="LNU1" s="15"/>
      <c r="LNV1" s="15"/>
      <c r="LNW1" s="15"/>
      <c r="LNX1" s="15"/>
      <c r="LNY1" s="15"/>
      <c r="LNZ1" s="15"/>
      <c r="LOA1" s="15"/>
      <c r="LOB1" s="15"/>
      <c r="LOC1" s="15"/>
      <c r="LOD1" s="15"/>
      <c r="LOE1" s="15"/>
      <c r="LOF1" s="15"/>
      <c r="LOG1" s="15"/>
      <c r="LOH1" s="15"/>
      <c r="LOI1" s="15"/>
      <c r="LOJ1" s="15"/>
      <c r="LOK1" s="15"/>
      <c r="LOL1" s="15"/>
      <c r="LOM1" s="15"/>
      <c r="LON1" s="15"/>
      <c r="LOO1" s="15"/>
      <c r="LOP1" s="15"/>
      <c r="LOQ1" s="15"/>
      <c r="LOR1" s="15"/>
      <c r="LOS1" s="15"/>
      <c r="LOT1" s="15"/>
      <c r="LOU1" s="15"/>
      <c r="LOV1" s="15"/>
      <c r="LOW1" s="15"/>
      <c r="LOX1" s="15"/>
      <c r="LOY1" s="15"/>
      <c r="LOZ1" s="15"/>
      <c r="LPA1" s="15"/>
      <c r="LPB1" s="15"/>
      <c r="LPC1" s="15"/>
      <c r="LPD1" s="15"/>
      <c r="LPE1" s="15"/>
      <c r="LPF1" s="15"/>
      <c r="LPG1" s="15"/>
      <c r="LPH1" s="15"/>
      <c r="LPI1" s="15"/>
      <c r="LPJ1" s="15"/>
      <c r="LPK1" s="15"/>
      <c r="LPL1" s="15"/>
      <c r="LPM1" s="15"/>
      <c r="LPN1" s="15"/>
      <c r="LPO1" s="15"/>
      <c r="LPP1" s="15"/>
      <c r="LPQ1" s="15"/>
      <c r="LPR1" s="15"/>
      <c r="LPS1" s="15"/>
      <c r="LPT1" s="15"/>
      <c r="LPU1" s="15"/>
      <c r="LPV1" s="15"/>
      <c r="LPW1" s="15"/>
      <c r="LPX1" s="15"/>
      <c r="LPY1" s="15"/>
      <c r="LPZ1" s="15"/>
      <c r="LQA1" s="15"/>
      <c r="LQB1" s="15"/>
      <c r="LQC1" s="15"/>
      <c r="LQD1" s="15"/>
      <c r="LQE1" s="15"/>
      <c r="LQF1" s="15"/>
      <c r="LQG1" s="15"/>
      <c r="LQH1" s="15"/>
      <c r="LQI1" s="15"/>
      <c r="LQJ1" s="15"/>
      <c r="LQK1" s="15"/>
      <c r="LQL1" s="15"/>
      <c r="LQM1" s="15"/>
      <c r="LQN1" s="15"/>
      <c r="LQO1" s="15"/>
      <c r="LQP1" s="15"/>
      <c r="LQQ1" s="15"/>
      <c r="LQR1" s="15"/>
      <c r="LQS1" s="15"/>
      <c r="LQT1" s="15"/>
      <c r="LQU1" s="15"/>
      <c r="LQV1" s="15"/>
      <c r="LQW1" s="15"/>
      <c r="LQX1" s="15"/>
      <c r="LQY1" s="15"/>
      <c r="LQZ1" s="15"/>
      <c r="LRA1" s="15"/>
      <c r="LRB1" s="15"/>
      <c r="LRC1" s="15"/>
      <c r="LRD1" s="15"/>
      <c r="LRE1" s="15"/>
      <c r="LRF1" s="15"/>
      <c r="LRG1" s="15"/>
      <c r="LRH1" s="15"/>
      <c r="LRI1" s="15"/>
      <c r="LRJ1" s="15"/>
      <c r="LRK1" s="15"/>
      <c r="LRL1" s="15"/>
      <c r="LRM1" s="15"/>
      <c r="LRN1" s="15"/>
      <c r="LRO1" s="15"/>
      <c r="LRP1" s="15"/>
      <c r="LRQ1" s="15"/>
      <c r="LRR1" s="15"/>
      <c r="LRS1" s="15"/>
      <c r="LRT1" s="15"/>
      <c r="LRU1" s="15"/>
      <c r="LRV1" s="15"/>
      <c r="LRW1" s="15"/>
      <c r="LRX1" s="15"/>
      <c r="LRY1" s="15"/>
      <c r="LRZ1" s="15"/>
      <c r="LSA1" s="15"/>
      <c r="LSB1" s="15"/>
      <c r="LSC1" s="15"/>
      <c r="LSD1" s="15"/>
      <c r="LSE1" s="15"/>
      <c r="LSF1" s="15"/>
      <c r="LSG1" s="15"/>
      <c r="LSH1" s="15"/>
      <c r="LSI1" s="15"/>
      <c r="LSJ1" s="15"/>
      <c r="LSK1" s="15"/>
      <c r="LSL1" s="15"/>
      <c r="LSM1" s="15"/>
      <c r="LSN1" s="15"/>
      <c r="LSO1" s="15"/>
      <c r="LSP1" s="15"/>
      <c r="LSQ1" s="15"/>
      <c r="LSR1" s="15"/>
      <c r="LSS1" s="15"/>
      <c r="LST1" s="15"/>
      <c r="LSU1" s="15"/>
      <c r="LSV1" s="15"/>
      <c r="LSW1" s="15"/>
      <c r="LSX1" s="15"/>
      <c r="LSY1" s="15"/>
      <c r="LSZ1" s="15"/>
      <c r="LTA1" s="15"/>
      <c r="LTB1" s="15"/>
      <c r="LTC1" s="15"/>
      <c r="LTD1" s="15"/>
      <c r="LTE1" s="15"/>
      <c r="LTF1" s="15"/>
      <c r="LTG1" s="15"/>
      <c r="LTH1" s="15"/>
      <c r="LTI1" s="15"/>
      <c r="LTJ1" s="15"/>
      <c r="LTK1" s="15"/>
      <c r="LTL1" s="15"/>
      <c r="LTM1" s="15"/>
      <c r="LTN1" s="15"/>
      <c r="LTO1" s="15"/>
      <c r="LTP1" s="15"/>
      <c r="LTQ1" s="15"/>
      <c r="LTR1" s="15"/>
      <c r="LTS1" s="15"/>
      <c r="LTT1" s="15"/>
      <c r="LTU1" s="15"/>
      <c r="LTV1" s="15"/>
      <c r="LTW1" s="15"/>
      <c r="LTX1" s="15"/>
      <c r="LTY1" s="15"/>
      <c r="LTZ1" s="15"/>
      <c r="LUA1" s="15"/>
      <c r="LUB1" s="15"/>
      <c r="LUC1" s="15"/>
      <c r="LUD1" s="15"/>
      <c r="LUE1" s="15"/>
      <c r="LUF1" s="15"/>
      <c r="LUG1" s="15"/>
      <c r="LUH1" s="15"/>
      <c r="LUI1" s="15"/>
      <c r="LUJ1" s="15"/>
      <c r="LUK1" s="15"/>
      <c r="LUL1" s="15"/>
      <c r="LUM1" s="15"/>
      <c r="LUN1" s="15"/>
      <c r="LUO1" s="15"/>
      <c r="LUP1" s="15"/>
      <c r="LUQ1" s="15"/>
      <c r="LUR1" s="15"/>
      <c r="LUS1" s="15"/>
      <c r="LUT1" s="15"/>
      <c r="LUU1" s="15"/>
      <c r="LUV1" s="15"/>
      <c r="LUW1" s="15"/>
      <c r="LUX1" s="15"/>
      <c r="LUY1" s="15"/>
      <c r="LUZ1" s="15"/>
      <c r="LVA1" s="15"/>
      <c r="LVB1" s="15"/>
      <c r="LVC1" s="15"/>
      <c r="LVD1" s="15"/>
      <c r="LVE1" s="15"/>
      <c r="LVF1" s="15"/>
      <c r="LVG1" s="15"/>
      <c r="LVH1" s="15"/>
      <c r="LVI1" s="15"/>
      <c r="LVJ1" s="15"/>
      <c r="LVK1" s="15"/>
      <c r="LVL1" s="15"/>
      <c r="LVM1" s="15"/>
      <c r="LVN1" s="15"/>
      <c r="LVO1" s="15"/>
      <c r="LVP1" s="15"/>
      <c r="LVQ1" s="15"/>
      <c r="LVR1" s="15"/>
      <c r="LVS1" s="15"/>
      <c r="LVT1" s="15"/>
      <c r="LVU1" s="15"/>
      <c r="LVV1" s="15"/>
      <c r="LVW1" s="15"/>
      <c r="LVX1" s="15"/>
      <c r="LVY1" s="15"/>
      <c r="LVZ1" s="15"/>
      <c r="LWA1" s="15"/>
      <c r="LWB1" s="15"/>
      <c r="LWC1" s="15"/>
      <c r="LWD1" s="15"/>
      <c r="LWE1" s="15"/>
      <c r="LWF1" s="15"/>
      <c r="LWG1" s="15"/>
      <c r="LWH1" s="15"/>
      <c r="LWI1" s="15"/>
      <c r="LWJ1" s="15"/>
      <c r="LWK1" s="15"/>
      <c r="LWL1" s="15"/>
      <c r="LWM1" s="15"/>
      <c r="LWN1" s="15"/>
      <c r="LWO1" s="15"/>
      <c r="LWP1" s="15"/>
      <c r="LWQ1" s="15"/>
      <c r="LWR1" s="15"/>
      <c r="LWS1" s="15"/>
      <c r="LWT1" s="15"/>
      <c r="LWU1" s="15"/>
      <c r="LWV1" s="15"/>
      <c r="LWW1" s="15"/>
      <c r="LWX1" s="15"/>
      <c r="LWY1" s="15"/>
      <c r="LWZ1" s="15"/>
      <c r="LXA1" s="15"/>
      <c r="LXB1" s="15"/>
      <c r="LXC1" s="15"/>
      <c r="LXD1" s="15"/>
      <c r="LXE1" s="15"/>
      <c r="LXF1" s="15"/>
      <c r="LXG1" s="15"/>
      <c r="LXH1" s="15"/>
      <c r="LXI1" s="15"/>
      <c r="LXJ1" s="15"/>
      <c r="LXK1" s="15"/>
      <c r="LXL1" s="15"/>
      <c r="LXM1" s="15"/>
      <c r="LXN1" s="15"/>
      <c r="LXO1" s="15"/>
      <c r="LXP1" s="15"/>
      <c r="LXQ1" s="15"/>
      <c r="LXR1" s="15"/>
      <c r="LXS1" s="15"/>
      <c r="LXT1" s="15"/>
      <c r="LXU1" s="15"/>
      <c r="LXV1" s="15"/>
      <c r="LXW1" s="15"/>
      <c r="LXX1" s="15"/>
      <c r="LXY1" s="15"/>
      <c r="LXZ1" s="15"/>
      <c r="LYA1" s="15"/>
      <c r="LYB1" s="15"/>
      <c r="LYC1" s="15"/>
      <c r="LYD1" s="15"/>
      <c r="LYE1" s="15"/>
      <c r="LYF1" s="15"/>
      <c r="LYG1" s="15"/>
      <c r="LYH1" s="15"/>
      <c r="LYI1" s="15"/>
      <c r="LYJ1" s="15"/>
      <c r="LYK1" s="15"/>
      <c r="LYL1" s="15"/>
      <c r="LYM1" s="15"/>
      <c r="LYN1" s="15"/>
      <c r="LYO1" s="15"/>
      <c r="LYP1" s="15"/>
      <c r="LYQ1" s="15"/>
      <c r="LYR1" s="15"/>
      <c r="LYS1" s="15"/>
      <c r="LYT1" s="15"/>
      <c r="LYU1" s="15"/>
      <c r="LYV1" s="15"/>
      <c r="LYW1" s="15"/>
      <c r="LYX1" s="15"/>
      <c r="LYY1" s="15"/>
      <c r="LYZ1" s="15"/>
      <c r="LZA1" s="15"/>
      <c r="LZB1" s="15"/>
      <c r="LZC1" s="15"/>
      <c r="LZD1" s="15"/>
      <c r="LZE1" s="15"/>
      <c r="LZF1" s="15"/>
      <c r="LZG1" s="15"/>
      <c r="LZH1" s="15"/>
      <c r="LZI1" s="15"/>
      <c r="LZJ1" s="15"/>
      <c r="LZK1" s="15"/>
      <c r="LZL1" s="15"/>
      <c r="LZM1" s="15"/>
      <c r="LZN1" s="15"/>
      <c r="LZO1" s="15"/>
      <c r="LZP1" s="15"/>
      <c r="LZQ1" s="15"/>
      <c r="LZR1" s="15"/>
      <c r="LZS1" s="15"/>
      <c r="LZT1" s="15"/>
      <c r="LZU1" s="15"/>
      <c r="LZV1" s="15"/>
      <c r="LZW1" s="15"/>
      <c r="LZX1" s="15"/>
      <c r="LZY1" s="15"/>
      <c r="LZZ1" s="15"/>
      <c r="MAA1" s="15"/>
      <c r="MAB1" s="15"/>
      <c r="MAC1" s="15"/>
      <c r="MAD1" s="15"/>
      <c r="MAE1" s="15"/>
      <c r="MAF1" s="15"/>
      <c r="MAG1" s="15"/>
      <c r="MAH1" s="15"/>
      <c r="MAI1" s="15"/>
      <c r="MAJ1" s="15"/>
      <c r="MAK1" s="15"/>
      <c r="MAL1" s="15"/>
      <c r="MAM1" s="15"/>
      <c r="MAN1" s="15"/>
      <c r="MAO1" s="15"/>
      <c r="MAP1" s="15"/>
      <c r="MAQ1" s="15"/>
      <c r="MAR1" s="15"/>
      <c r="MAS1" s="15"/>
      <c r="MAT1" s="15"/>
      <c r="MAU1" s="15"/>
      <c r="MAV1" s="15"/>
      <c r="MAW1" s="15"/>
      <c r="MAX1" s="15"/>
      <c r="MAY1" s="15"/>
      <c r="MAZ1" s="15"/>
      <c r="MBA1" s="15"/>
      <c r="MBB1" s="15"/>
      <c r="MBC1" s="15"/>
      <c r="MBD1" s="15"/>
      <c r="MBE1" s="15"/>
      <c r="MBF1" s="15"/>
      <c r="MBG1" s="15"/>
      <c r="MBH1" s="15"/>
      <c r="MBI1" s="15"/>
      <c r="MBJ1" s="15"/>
      <c r="MBK1" s="15"/>
      <c r="MBL1" s="15"/>
      <c r="MBM1" s="15"/>
      <c r="MBN1" s="15"/>
      <c r="MBO1" s="15"/>
      <c r="MBP1" s="15"/>
      <c r="MBQ1" s="15"/>
      <c r="MBR1" s="15"/>
      <c r="MBS1" s="15"/>
      <c r="MBT1" s="15"/>
      <c r="MBU1" s="15"/>
      <c r="MBV1" s="15"/>
      <c r="MBW1" s="15"/>
      <c r="MBX1" s="15"/>
      <c r="MBY1" s="15"/>
      <c r="MBZ1" s="15"/>
      <c r="MCA1" s="15"/>
      <c r="MCB1" s="15"/>
      <c r="MCC1" s="15"/>
      <c r="MCD1" s="15"/>
      <c r="MCE1" s="15"/>
      <c r="MCF1" s="15"/>
      <c r="MCG1" s="15"/>
      <c r="MCH1" s="15"/>
      <c r="MCI1" s="15"/>
      <c r="MCJ1" s="15"/>
      <c r="MCK1" s="15"/>
      <c r="MCL1" s="15"/>
      <c r="MCM1" s="15"/>
      <c r="MCN1" s="15"/>
      <c r="MCO1" s="15"/>
      <c r="MCP1" s="15"/>
      <c r="MCQ1" s="15"/>
      <c r="MCR1" s="15"/>
      <c r="MCS1" s="15"/>
      <c r="MCT1" s="15"/>
      <c r="MCU1" s="15"/>
      <c r="MCV1" s="15"/>
      <c r="MCW1" s="15"/>
      <c r="MCX1" s="15"/>
      <c r="MCY1" s="15"/>
      <c r="MCZ1" s="15"/>
      <c r="MDA1" s="15"/>
      <c r="MDB1" s="15"/>
      <c r="MDC1" s="15"/>
      <c r="MDD1" s="15"/>
      <c r="MDE1" s="15"/>
      <c r="MDF1" s="15"/>
      <c r="MDG1" s="15"/>
      <c r="MDH1" s="15"/>
      <c r="MDI1" s="15"/>
      <c r="MDJ1" s="15"/>
      <c r="MDK1" s="15"/>
      <c r="MDL1" s="15"/>
      <c r="MDM1" s="15"/>
      <c r="MDN1" s="15"/>
      <c r="MDO1" s="15"/>
      <c r="MDP1" s="15"/>
      <c r="MDQ1" s="15"/>
      <c r="MDR1" s="15"/>
      <c r="MDS1" s="15"/>
      <c r="MDT1" s="15"/>
      <c r="MDU1" s="15"/>
      <c r="MDV1" s="15"/>
      <c r="MDW1" s="15"/>
      <c r="MDX1" s="15"/>
      <c r="MDY1" s="15"/>
      <c r="MDZ1" s="15"/>
      <c r="MEA1" s="15"/>
      <c r="MEB1" s="15"/>
      <c r="MEC1" s="15"/>
      <c r="MED1" s="15"/>
      <c r="MEE1" s="15"/>
      <c r="MEF1" s="15"/>
      <c r="MEG1" s="15"/>
      <c r="MEH1" s="15"/>
      <c r="MEI1" s="15"/>
      <c r="MEJ1" s="15"/>
      <c r="MEK1" s="15"/>
      <c r="MEL1" s="15"/>
      <c r="MEM1" s="15"/>
      <c r="MEN1" s="15"/>
      <c r="MEO1" s="15"/>
      <c r="MEP1" s="15"/>
      <c r="MEQ1" s="15"/>
      <c r="MER1" s="15"/>
      <c r="MES1" s="15"/>
      <c r="MET1" s="15"/>
      <c r="MEU1" s="15"/>
      <c r="MEV1" s="15"/>
      <c r="MEW1" s="15"/>
      <c r="MEX1" s="15"/>
      <c r="MEY1" s="15"/>
      <c r="MEZ1" s="15"/>
      <c r="MFA1" s="15"/>
      <c r="MFB1" s="15"/>
      <c r="MFC1" s="15"/>
      <c r="MFD1" s="15"/>
      <c r="MFE1" s="15"/>
      <c r="MFF1" s="15"/>
      <c r="MFG1" s="15"/>
      <c r="MFH1" s="15"/>
      <c r="MFI1" s="15"/>
      <c r="MFJ1" s="15"/>
      <c r="MFK1" s="15"/>
      <c r="MFL1" s="15"/>
      <c r="MFM1" s="15"/>
      <c r="MFN1" s="15"/>
      <c r="MFO1" s="15"/>
      <c r="MFP1" s="15"/>
      <c r="MFQ1" s="15"/>
      <c r="MFR1" s="15"/>
      <c r="MFS1" s="15"/>
      <c r="MFT1" s="15"/>
      <c r="MFU1" s="15"/>
      <c r="MFV1" s="15"/>
      <c r="MFW1" s="15"/>
      <c r="MFX1" s="15"/>
      <c r="MFY1" s="15"/>
      <c r="MFZ1" s="15"/>
      <c r="MGA1" s="15"/>
      <c r="MGB1" s="15"/>
      <c r="MGC1" s="15"/>
      <c r="MGD1" s="15"/>
      <c r="MGE1" s="15"/>
      <c r="MGF1" s="15"/>
      <c r="MGG1" s="15"/>
      <c r="MGH1" s="15"/>
      <c r="MGI1" s="15"/>
      <c r="MGJ1" s="15"/>
      <c r="MGK1" s="15"/>
      <c r="MGL1" s="15"/>
      <c r="MGM1" s="15"/>
      <c r="MGN1" s="15"/>
      <c r="MGO1" s="15"/>
      <c r="MGP1" s="15"/>
      <c r="MGQ1" s="15"/>
      <c r="MGR1" s="15"/>
      <c r="MGS1" s="15"/>
      <c r="MGT1" s="15"/>
      <c r="MGU1" s="15"/>
      <c r="MGV1" s="15"/>
      <c r="MGW1" s="15"/>
      <c r="MGX1" s="15"/>
      <c r="MGY1" s="15"/>
      <c r="MGZ1" s="15"/>
      <c r="MHA1" s="15"/>
      <c r="MHB1" s="15"/>
      <c r="MHC1" s="15"/>
      <c r="MHD1" s="15"/>
      <c r="MHE1" s="15"/>
      <c r="MHF1" s="15"/>
      <c r="MHG1" s="15"/>
      <c r="MHH1" s="15"/>
      <c r="MHI1" s="15"/>
      <c r="MHJ1" s="15"/>
      <c r="MHK1" s="15"/>
      <c r="MHL1" s="15"/>
      <c r="MHM1" s="15"/>
      <c r="MHN1" s="15"/>
      <c r="MHO1" s="15"/>
      <c r="MHP1" s="15"/>
      <c r="MHQ1" s="15"/>
      <c r="MHR1" s="15"/>
      <c r="MHS1" s="15"/>
      <c r="MHT1" s="15"/>
      <c r="MHU1" s="15"/>
      <c r="MHV1" s="15"/>
      <c r="MHW1" s="15"/>
      <c r="MHX1" s="15"/>
      <c r="MHY1" s="15"/>
      <c r="MHZ1" s="15"/>
      <c r="MIA1" s="15"/>
      <c r="MIB1" s="15"/>
      <c r="MIC1" s="15"/>
      <c r="MID1" s="15"/>
      <c r="MIE1" s="15"/>
      <c r="MIF1" s="15"/>
      <c r="MIG1" s="15"/>
      <c r="MIH1" s="15"/>
      <c r="MII1" s="15"/>
      <c r="MIJ1" s="15"/>
      <c r="MIK1" s="15"/>
      <c r="MIL1" s="15"/>
      <c r="MIM1" s="15"/>
      <c r="MIN1" s="15"/>
      <c r="MIO1" s="15"/>
      <c r="MIP1" s="15"/>
      <c r="MIQ1" s="15"/>
      <c r="MIR1" s="15"/>
      <c r="MIS1" s="15"/>
      <c r="MIT1" s="15"/>
      <c r="MIU1" s="15"/>
      <c r="MIV1" s="15"/>
      <c r="MIW1" s="15"/>
      <c r="MIX1" s="15"/>
      <c r="MIY1" s="15"/>
      <c r="MIZ1" s="15"/>
      <c r="MJA1" s="15"/>
      <c r="MJB1" s="15"/>
      <c r="MJC1" s="15"/>
      <c r="MJD1" s="15"/>
      <c r="MJE1" s="15"/>
      <c r="MJF1" s="15"/>
      <c r="MJG1" s="15"/>
      <c r="MJH1" s="15"/>
      <c r="MJI1" s="15"/>
      <c r="MJJ1" s="15"/>
      <c r="MJK1" s="15"/>
      <c r="MJL1" s="15"/>
      <c r="MJM1" s="15"/>
      <c r="MJN1" s="15"/>
      <c r="MJO1" s="15"/>
      <c r="MJP1" s="15"/>
      <c r="MJQ1" s="15"/>
      <c r="MJR1" s="15"/>
      <c r="MJS1" s="15"/>
      <c r="MJT1" s="15"/>
      <c r="MJU1" s="15"/>
      <c r="MJV1" s="15"/>
      <c r="MJW1" s="15"/>
      <c r="MJX1" s="15"/>
      <c r="MJY1" s="15"/>
      <c r="MJZ1" s="15"/>
      <c r="MKA1" s="15"/>
      <c r="MKB1" s="15"/>
      <c r="MKC1" s="15"/>
      <c r="MKD1" s="15"/>
      <c r="MKE1" s="15"/>
      <c r="MKF1" s="15"/>
      <c r="MKG1" s="15"/>
      <c r="MKH1" s="15"/>
      <c r="MKI1" s="15"/>
      <c r="MKJ1" s="15"/>
      <c r="MKK1" s="15"/>
      <c r="MKL1" s="15"/>
      <c r="MKM1" s="15"/>
      <c r="MKN1" s="15"/>
      <c r="MKO1" s="15"/>
      <c r="MKP1" s="15"/>
      <c r="MKQ1" s="15"/>
      <c r="MKR1" s="15"/>
      <c r="MKS1" s="15"/>
      <c r="MKT1" s="15"/>
      <c r="MKU1" s="15"/>
      <c r="MKV1" s="15"/>
      <c r="MKW1" s="15"/>
      <c r="MKX1" s="15"/>
      <c r="MKY1" s="15"/>
      <c r="MKZ1" s="15"/>
      <c r="MLA1" s="15"/>
      <c r="MLB1" s="15"/>
      <c r="MLC1" s="15"/>
      <c r="MLD1" s="15"/>
      <c r="MLE1" s="15"/>
      <c r="MLF1" s="15"/>
      <c r="MLG1" s="15"/>
      <c r="MLH1" s="15"/>
      <c r="MLI1" s="15"/>
      <c r="MLJ1" s="15"/>
      <c r="MLK1" s="15"/>
      <c r="MLL1" s="15"/>
      <c r="MLM1" s="15"/>
      <c r="MLN1" s="15"/>
      <c r="MLO1" s="15"/>
      <c r="MLP1" s="15"/>
      <c r="MLQ1" s="15"/>
      <c r="MLR1" s="15"/>
      <c r="MLS1" s="15"/>
      <c r="MLT1" s="15"/>
      <c r="MLU1" s="15"/>
      <c r="MLV1" s="15"/>
      <c r="MLW1" s="15"/>
      <c r="MLX1" s="15"/>
      <c r="MLY1" s="15"/>
      <c r="MLZ1" s="15"/>
      <c r="MMA1" s="15"/>
      <c r="MMB1" s="15"/>
      <c r="MMC1" s="15"/>
      <c r="MMD1" s="15"/>
      <c r="MME1" s="15"/>
      <c r="MMF1" s="15"/>
      <c r="MMG1" s="15"/>
      <c r="MMH1" s="15"/>
      <c r="MMI1" s="15"/>
      <c r="MMJ1" s="15"/>
      <c r="MMK1" s="15"/>
      <c r="MML1" s="15"/>
      <c r="MMM1" s="15"/>
      <c r="MMN1" s="15"/>
      <c r="MMO1" s="15"/>
      <c r="MMP1" s="15"/>
      <c r="MMQ1" s="15"/>
      <c r="MMR1" s="15"/>
      <c r="MMS1" s="15"/>
      <c r="MMT1" s="15"/>
      <c r="MMU1" s="15"/>
      <c r="MMV1" s="15"/>
      <c r="MMW1" s="15"/>
      <c r="MMX1" s="15"/>
      <c r="MMY1" s="15"/>
      <c r="MMZ1" s="15"/>
      <c r="MNA1" s="15"/>
      <c r="MNB1" s="15"/>
      <c r="MNC1" s="15"/>
      <c r="MND1" s="15"/>
      <c r="MNE1" s="15"/>
      <c r="MNF1" s="15"/>
      <c r="MNG1" s="15"/>
      <c r="MNH1" s="15"/>
      <c r="MNI1" s="15"/>
      <c r="MNJ1" s="15"/>
      <c r="MNK1" s="15"/>
      <c r="MNL1" s="15"/>
      <c r="MNM1" s="15"/>
      <c r="MNN1" s="15"/>
      <c r="MNO1" s="15"/>
      <c r="MNP1" s="15"/>
      <c r="MNQ1" s="15"/>
      <c r="MNR1" s="15"/>
      <c r="MNS1" s="15"/>
      <c r="MNT1" s="15"/>
      <c r="MNU1" s="15"/>
      <c r="MNV1" s="15"/>
      <c r="MNW1" s="15"/>
      <c r="MNX1" s="15"/>
      <c r="MNY1" s="15"/>
      <c r="MNZ1" s="15"/>
      <c r="MOA1" s="15"/>
      <c r="MOB1" s="15"/>
      <c r="MOC1" s="15"/>
      <c r="MOD1" s="15"/>
      <c r="MOE1" s="15"/>
      <c r="MOF1" s="15"/>
      <c r="MOG1" s="15"/>
      <c r="MOH1" s="15"/>
      <c r="MOI1" s="15"/>
      <c r="MOJ1" s="15"/>
      <c r="MOK1" s="15"/>
      <c r="MOL1" s="15"/>
      <c r="MOM1" s="15"/>
      <c r="MON1" s="15"/>
      <c r="MOO1" s="15"/>
      <c r="MOP1" s="15"/>
      <c r="MOQ1" s="15"/>
      <c r="MOR1" s="15"/>
      <c r="MOS1" s="15"/>
      <c r="MOT1" s="15"/>
      <c r="MOU1" s="15"/>
      <c r="MOV1" s="15"/>
      <c r="MOW1" s="15"/>
      <c r="MOX1" s="15"/>
      <c r="MOY1" s="15"/>
      <c r="MOZ1" s="15"/>
      <c r="MPA1" s="15"/>
      <c r="MPB1" s="15"/>
      <c r="MPC1" s="15"/>
      <c r="MPD1" s="15"/>
      <c r="MPE1" s="15"/>
      <c r="MPF1" s="15"/>
      <c r="MPG1" s="15"/>
      <c r="MPH1" s="15"/>
      <c r="MPI1" s="15"/>
      <c r="MPJ1" s="15"/>
      <c r="MPK1" s="15"/>
      <c r="MPL1" s="15"/>
      <c r="MPM1" s="15"/>
      <c r="MPN1" s="15"/>
      <c r="MPO1" s="15"/>
      <c r="MPP1" s="15"/>
      <c r="MPQ1" s="15"/>
      <c r="MPR1" s="15"/>
      <c r="MPS1" s="15"/>
      <c r="MPT1" s="15"/>
      <c r="MPU1" s="15"/>
      <c r="MPV1" s="15"/>
      <c r="MPW1" s="15"/>
      <c r="MPX1" s="15"/>
      <c r="MPY1" s="15"/>
      <c r="MPZ1" s="15"/>
      <c r="MQA1" s="15"/>
      <c r="MQB1" s="15"/>
      <c r="MQC1" s="15"/>
      <c r="MQD1" s="15"/>
      <c r="MQE1" s="15"/>
      <c r="MQF1" s="15"/>
      <c r="MQG1" s="15"/>
      <c r="MQH1" s="15"/>
      <c r="MQI1" s="15"/>
      <c r="MQJ1" s="15"/>
      <c r="MQK1" s="15"/>
      <c r="MQL1" s="15"/>
      <c r="MQM1" s="15"/>
      <c r="MQN1" s="15"/>
      <c r="MQO1" s="15"/>
      <c r="MQP1" s="15"/>
      <c r="MQQ1" s="15"/>
      <c r="MQR1" s="15"/>
      <c r="MQS1" s="15"/>
      <c r="MQT1" s="15"/>
      <c r="MQU1" s="15"/>
      <c r="MQV1" s="15"/>
      <c r="MQW1" s="15"/>
      <c r="MQX1" s="15"/>
      <c r="MQY1" s="15"/>
      <c r="MQZ1" s="15"/>
      <c r="MRA1" s="15"/>
      <c r="MRB1" s="15"/>
      <c r="MRC1" s="15"/>
      <c r="MRD1" s="15"/>
      <c r="MRE1" s="15"/>
      <c r="MRF1" s="15"/>
      <c r="MRG1" s="15"/>
      <c r="MRH1" s="15"/>
      <c r="MRI1" s="15"/>
      <c r="MRJ1" s="15"/>
      <c r="MRK1" s="15"/>
      <c r="MRL1" s="15"/>
      <c r="MRM1" s="15"/>
      <c r="MRN1" s="15"/>
      <c r="MRO1" s="15"/>
      <c r="MRP1" s="15"/>
      <c r="MRQ1" s="15"/>
      <c r="MRR1" s="15"/>
      <c r="MRS1" s="15"/>
      <c r="MRT1" s="15"/>
      <c r="MRU1" s="15"/>
      <c r="MRV1" s="15"/>
      <c r="MRW1" s="15"/>
      <c r="MRX1" s="15"/>
      <c r="MRY1" s="15"/>
      <c r="MRZ1" s="15"/>
      <c r="MSA1" s="15"/>
      <c r="MSB1" s="15"/>
      <c r="MSC1" s="15"/>
      <c r="MSD1" s="15"/>
      <c r="MSE1" s="15"/>
      <c r="MSF1" s="15"/>
      <c r="MSG1" s="15"/>
      <c r="MSH1" s="15"/>
      <c r="MSI1" s="15"/>
      <c r="MSJ1" s="15"/>
      <c r="MSK1" s="15"/>
      <c r="MSL1" s="15"/>
      <c r="MSM1" s="15"/>
      <c r="MSN1" s="15"/>
      <c r="MSO1" s="15"/>
      <c r="MSP1" s="15"/>
      <c r="MSQ1" s="15"/>
      <c r="MSR1" s="15"/>
      <c r="MSS1" s="15"/>
      <c r="MST1" s="15"/>
      <c r="MSU1" s="15"/>
      <c r="MSV1" s="15"/>
      <c r="MSW1" s="15"/>
      <c r="MSX1" s="15"/>
      <c r="MSY1" s="15"/>
      <c r="MSZ1" s="15"/>
      <c r="MTA1" s="15"/>
      <c r="MTB1" s="15"/>
      <c r="MTC1" s="15"/>
      <c r="MTD1" s="15"/>
      <c r="MTE1" s="15"/>
      <c r="MTF1" s="15"/>
      <c r="MTG1" s="15"/>
      <c r="MTH1" s="15"/>
      <c r="MTI1" s="15"/>
      <c r="MTJ1" s="15"/>
      <c r="MTK1" s="15"/>
      <c r="MTL1" s="15"/>
      <c r="MTM1" s="15"/>
      <c r="MTN1" s="15"/>
      <c r="MTO1" s="15"/>
      <c r="MTP1" s="15"/>
      <c r="MTQ1" s="15"/>
      <c r="MTR1" s="15"/>
      <c r="MTS1" s="15"/>
      <c r="MTT1" s="15"/>
      <c r="MTU1" s="15"/>
      <c r="MTV1" s="15"/>
      <c r="MTW1" s="15"/>
      <c r="MTX1" s="15"/>
      <c r="MTY1" s="15"/>
      <c r="MTZ1" s="15"/>
      <c r="MUA1" s="15"/>
      <c r="MUB1" s="15"/>
      <c r="MUC1" s="15"/>
      <c r="MUD1" s="15"/>
      <c r="MUE1" s="15"/>
      <c r="MUF1" s="15"/>
      <c r="MUG1" s="15"/>
      <c r="MUH1" s="15"/>
      <c r="MUI1" s="15"/>
      <c r="MUJ1" s="15"/>
      <c r="MUK1" s="15"/>
      <c r="MUL1" s="15"/>
      <c r="MUM1" s="15"/>
      <c r="MUN1" s="15"/>
      <c r="MUO1" s="15"/>
      <c r="MUP1" s="15"/>
      <c r="MUQ1" s="15"/>
      <c r="MUR1" s="15"/>
      <c r="MUS1" s="15"/>
      <c r="MUT1" s="15"/>
      <c r="MUU1" s="15"/>
      <c r="MUV1" s="15"/>
      <c r="MUW1" s="15"/>
      <c r="MUX1" s="15"/>
      <c r="MUY1" s="15"/>
      <c r="MUZ1" s="15"/>
      <c r="MVA1" s="15"/>
      <c r="MVB1" s="15"/>
      <c r="MVC1" s="15"/>
      <c r="MVD1" s="15"/>
      <c r="MVE1" s="15"/>
      <c r="MVF1" s="15"/>
      <c r="MVG1" s="15"/>
      <c r="MVH1" s="15"/>
      <c r="MVI1" s="15"/>
      <c r="MVJ1" s="15"/>
      <c r="MVK1" s="15"/>
      <c r="MVL1" s="15"/>
      <c r="MVM1" s="15"/>
      <c r="MVN1" s="15"/>
      <c r="MVO1" s="15"/>
      <c r="MVP1" s="15"/>
      <c r="MVQ1" s="15"/>
      <c r="MVR1" s="15"/>
      <c r="MVS1" s="15"/>
      <c r="MVT1" s="15"/>
      <c r="MVU1" s="15"/>
      <c r="MVV1" s="15"/>
      <c r="MVW1" s="15"/>
      <c r="MVX1" s="15"/>
      <c r="MVY1" s="15"/>
      <c r="MVZ1" s="15"/>
      <c r="MWA1" s="15"/>
      <c r="MWB1" s="15"/>
      <c r="MWC1" s="15"/>
      <c r="MWD1" s="15"/>
      <c r="MWE1" s="15"/>
      <c r="MWF1" s="15"/>
      <c r="MWG1" s="15"/>
      <c r="MWH1" s="15"/>
      <c r="MWI1" s="15"/>
      <c r="MWJ1" s="15"/>
      <c r="MWK1" s="15"/>
      <c r="MWL1" s="15"/>
      <c r="MWM1" s="15"/>
      <c r="MWN1" s="15"/>
      <c r="MWO1" s="15"/>
      <c r="MWP1" s="15"/>
      <c r="MWQ1" s="15"/>
      <c r="MWR1" s="15"/>
      <c r="MWS1" s="15"/>
      <c r="MWT1" s="15"/>
      <c r="MWU1" s="15"/>
      <c r="MWV1" s="15"/>
      <c r="MWW1" s="15"/>
      <c r="MWX1" s="15"/>
      <c r="MWY1" s="15"/>
      <c r="MWZ1" s="15"/>
      <c r="MXA1" s="15"/>
      <c r="MXB1" s="15"/>
      <c r="MXC1" s="15"/>
      <c r="MXD1" s="15"/>
      <c r="MXE1" s="15"/>
      <c r="MXF1" s="15"/>
      <c r="MXG1" s="15"/>
      <c r="MXH1" s="15"/>
      <c r="MXI1" s="15"/>
      <c r="MXJ1" s="15"/>
      <c r="MXK1" s="15"/>
      <c r="MXL1" s="15"/>
      <c r="MXM1" s="15"/>
      <c r="MXN1" s="15"/>
      <c r="MXO1" s="15"/>
      <c r="MXP1" s="15"/>
      <c r="MXQ1" s="15"/>
      <c r="MXR1" s="15"/>
      <c r="MXS1" s="15"/>
      <c r="MXT1" s="15"/>
      <c r="MXU1" s="15"/>
      <c r="MXV1" s="15"/>
      <c r="MXW1" s="15"/>
      <c r="MXX1" s="15"/>
      <c r="MXY1" s="15"/>
      <c r="MXZ1" s="15"/>
      <c r="MYA1" s="15"/>
      <c r="MYB1" s="15"/>
      <c r="MYC1" s="15"/>
      <c r="MYD1" s="15"/>
      <c r="MYE1" s="15"/>
      <c r="MYF1" s="15"/>
      <c r="MYG1" s="15"/>
      <c r="MYH1" s="15"/>
      <c r="MYI1" s="15"/>
      <c r="MYJ1" s="15"/>
      <c r="MYK1" s="15"/>
      <c r="MYL1" s="15"/>
      <c r="MYM1" s="15"/>
      <c r="MYN1" s="15"/>
      <c r="MYO1" s="15"/>
      <c r="MYP1" s="15"/>
      <c r="MYQ1" s="15"/>
      <c r="MYR1" s="15"/>
      <c r="MYS1" s="15"/>
      <c r="MYT1" s="15"/>
      <c r="MYU1" s="15"/>
      <c r="MYV1" s="15"/>
      <c r="MYW1" s="15"/>
      <c r="MYX1" s="15"/>
      <c r="MYY1" s="15"/>
      <c r="MYZ1" s="15"/>
      <c r="MZA1" s="15"/>
      <c r="MZB1" s="15"/>
      <c r="MZC1" s="15"/>
      <c r="MZD1" s="15"/>
      <c r="MZE1" s="15"/>
      <c r="MZF1" s="15"/>
      <c r="MZG1" s="15"/>
      <c r="MZH1" s="15"/>
      <c r="MZI1" s="15"/>
      <c r="MZJ1" s="15"/>
      <c r="MZK1" s="15"/>
      <c r="MZL1" s="15"/>
      <c r="MZM1" s="15"/>
      <c r="MZN1" s="15"/>
      <c r="MZO1" s="15"/>
      <c r="MZP1" s="15"/>
      <c r="MZQ1" s="15"/>
      <c r="MZR1" s="15"/>
      <c r="MZS1" s="15"/>
      <c r="MZT1" s="15"/>
      <c r="MZU1" s="15"/>
      <c r="MZV1" s="15"/>
      <c r="MZW1" s="15"/>
      <c r="MZX1" s="15"/>
      <c r="MZY1" s="15"/>
      <c r="MZZ1" s="15"/>
      <c r="NAA1" s="15"/>
      <c r="NAB1" s="15"/>
      <c r="NAC1" s="15"/>
      <c r="NAD1" s="15"/>
      <c r="NAE1" s="15"/>
      <c r="NAF1" s="15"/>
      <c r="NAG1" s="15"/>
      <c r="NAH1" s="15"/>
      <c r="NAI1" s="15"/>
      <c r="NAJ1" s="15"/>
      <c r="NAK1" s="15"/>
      <c r="NAL1" s="15"/>
      <c r="NAM1" s="15"/>
      <c r="NAN1" s="15"/>
      <c r="NAO1" s="15"/>
      <c r="NAP1" s="15"/>
      <c r="NAQ1" s="15"/>
      <c r="NAR1" s="15"/>
      <c r="NAS1" s="15"/>
      <c r="NAT1" s="15"/>
      <c r="NAU1" s="15"/>
      <c r="NAV1" s="15"/>
      <c r="NAW1" s="15"/>
      <c r="NAX1" s="15"/>
      <c r="NAY1" s="15"/>
      <c r="NAZ1" s="15"/>
      <c r="NBA1" s="15"/>
      <c r="NBB1" s="15"/>
      <c r="NBC1" s="15"/>
      <c r="NBD1" s="15"/>
      <c r="NBE1" s="15"/>
      <c r="NBF1" s="15"/>
      <c r="NBG1" s="15"/>
      <c r="NBH1" s="15"/>
      <c r="NBI1" s="15"/>
      <c r="NBJ1" s="15"/>
      <c r="NBK1" s="15"/>
      <c r="NBL1" s="15"/>
      <c r="NBM1" s="15"/>
      <c r="NBN1" s="15"/>
      <c r="NBO1" s="15"/>
      <c r="NBP1" s="15"/>
      <c r="NBQ1" s="15"/>
      <c r="NBR1" s="15"/>
      <c r="NBS1" s="15"/>
      <c r="NBT1" s="15"/>
      <c r="NBU1" s="15"/>
      <c r="NBV1" s="15"/>
      <c r="NBW1" s="15"/>
      <c r="NBX1" s="15"/>
      <c r="NBY1" s="15"/>
      <c r="NBZ1" s="15"/>
      <c r="NCA1" s="15"/>
      <c r="NCB1" s="15"/>
      <c r="NCC1" s="15"/>
      <c r="NCD1" s="15"/>
      <c r="NCE1" s="15"/>
      <c r="NCF1" s="15"/>
      <c r="NCG1" s="15"/>
      <c r="NCH1" s="15"/>
      <c r="NCI1" s="15"/>
      <c r="NCJ1" s="15"/>
      <c r="NCK1" s="15"/>
      <c r="NCL1" s="15"/>
      <c r="NCM1" s="15"/>
      <c r="NCN1" s="15"/>
      <c r="NCO1" s="15"/>
      <c r="NCP1" s="15"/>
      <c r="NCQ1" s="15"/>
      <c r="NCR1" s="15"/>
      <c r="NCS1" s="15"/>
      <c r="NCT1" s="15"/>
      <c r="NCU1" s="15"/>
      <c r="NCV1" s="15"/>
      <c r="NCW1" s="15"/>
      <c r="NCX1" s="15"/>
      <c r="NCY1" s="15"/>
      <c r="NCZ1" s="15"/>
      <c r="NDA1" s="15"/>
      <c r="NDB1" s="15"/>
      <c r="NDC1" s="15"/>
      <c r="NDD1" s="15"/>
      <c r="NDE1" s="15"/>
      <c r="NDF1" s="15"/>
      <c r="NDG1" s="15"/>
      <c r="NDH1" s="15"/>
      <c r="NDI1" s="15"/>
      <c r="NDJ1" s="15"/>
      <c r="NDK1" s="15"/>
      <c r="NDL1" s="15"/>
      <c r="NDM1" s="15"/>
      <c r="NDN1" s="15"/>
      <c r="NDO1" s="15"/>
      <c r="NDP1" s="15"/>
      <c r="NDQ1" s="15"/>
      <c r="NDR1" s="15"/>
      <c r="NDS1" s="15"/>
      <c r="NDT1" s="15"/>
      <c r="NDU1" s="15"/>
      <c r="NDV1" s="15"/>
      <c r="NDW1" s="15"/>
      <c r="NDX1" s="15"/>
      <c r="NDY1" s="15"/>
      <c r="NDZ1" s="15"/>
      <c r="NEA1" s="15"/>
      <c r="NEB1" s="15"/>
      <c r="NEC1" s="15"/>
      <c r="NED1" s="15"/>
      <c r="NEE1" s="15"/>
      <c r="NEF1" s="15"/>
      <c r="NEG1" s="15"/>
      <c r="NEH1" s="15"/>
      <c r="NEI1" s="15"/>
      <c r="NEJ1" s="15"/>
      <c r="NEK1" s="15"/>
      <c r="NEL1" s="15"/>
      <c r="NEM1" s="15"/>
      <c r="NEN1" s="15"/>
      <c r="NEO1" s="15"/>
      <c r="NEP1" s="15"/>
      <c r="NEQ1" s="15"/>
      <c r="NER1" s="15"/>
      <c r="NES1" s="15"/>
      <c r="NET1" s="15"/>
      <c r="NEU1" s="15"/>
      <c r="NEV1" s="15"/>
      <c r="NEW1" s="15"/>
      <c r="NEX1" s="15"/>
      <c r="NEY1" s="15"/>
      <c r="NEZ1" s="15"/>
      <c r="NFA1" s="15"/>
      <c r="NFB1" s="15"/>
      <c r="NFC1" s="15"/>
      <c r="NFD1" s="15"/>
      <c r="NFE1" s="15"/>
      <c r="NFF1" s="15"/>
      <c r="NFG1" s="15"/>
      <c r="NFH1" s="15"/>
      <c r="NFI1" s="15"/>
      <c r="NFJ1" s="15"/>
      <c r="NFK1" s="15"/>
      <c r="NFL1" s="15"/>
      <c r="NFM1" s="15"/>
      <c r="NFN1" s="15"/>
      <c r="NFO1" s="15"/>
      <c r="NFP1" s="15"/>
      <c r="NFQ1" s="15"/>
      <c r="NFR1" s="15"/>
      <c r="NFS1" s="15"/>
      <c r="NFT1" s="15"/>
      <c r="NFU1" s="15"/>
      <c r="NFV1" s="15"/>
      <c r="NFW1" s="15"/>
      <c r="NFX1" s="15"/>
      <c r="NFY1" s="15"/>
      <c r="NFZ1" s="15"/>
      <c r="NGA1" s="15"/>
      <c r="NGB1" s="15"/>
      <c r="NGC1" s="15"/>
      <c r="NGD1" s="15"/>
      <c r="NGE1" s="15"/>
      <c r="NGF1" s="15"/>
      <c r="NGG1" s="15"/>
      <c r="NGH1" s="15"/>
      <c r="NGI1" s="15"/>
      <c r="NGJ1" s="15"/>
      <c r="NGK1" s="15"/>
      <c r="NGL1" s="15"/>
      <c r="NGM1" s="15"/>
      <c r="NGN1" s="15"/>
      <c r="NGO1" s="15"/>
      <c r="NGP1" s="15"/>
      <c r="NGQ1" s="15"/>
      <c r="NGR1" s="15"/>
      <c r="NGS1" s="15"/>
      <c r="NGT1" s="15"/>
      <c r="NGU1" s="15"/>
      <c r="NGV1" s="15"/>
      <c r="NGW1" s="15"/>
      <c r="NGX1" s="15"/>
      <c r="NGY1" s="15"/>
      <c r="NGZ1" s="15"/>
      <c r="NHA1" s="15"/>
      <c r="NHB1" s="15"/>
      <c r="NHC1" s="15"/>
      <c r="NHD1" s="15"/>
      <c r="NHE1" s="15"/>
      <c r="NHF1" s="15"/>
      <c r="NHG1" s="15"/>
      <c r="NHH1" s="15"/>
      <c r="NHI1" s="15"/>
      <c r="NHJ1" s="15"/>
      <c r="NHK1" s="15"/>
      <c r="NHL1" s="15"/>
      <c r="NHM1" s="15"/>
      <c r="NHN1" s="15"/>
      <c r="NHO1" s="15"/>
      <c r="NHP1" s="15"/>
      <c r="NHQ1" s="15"/>
      <c r="NHR1" s="15"/>
      <c r="NHS1" s="15"/>
      <c r="NHT1" s="15"/>
      <c r="NHU1" s="15"/>
      <c r="NHV1" s="15"/>
      <c r="NHW1" s="15"/>
      <c r="NHX1" s="15"/>
      <c r="NHY1" s="15"/>
      <c r="NHZ1" s="15"/>
      <c r="NIA1" s="15"/>
      <c r="NIB1" s="15"/>
      <c r="NIC1" s="15"/>
      <c r="NID1" s="15"/>
      <c r="NIE1" s="15"/>
      <c r="NIF1" s="15"/>
      <c r="NIG1" s="15"/>
      <c r="NIH1" s="15"/>
      <c r="NII1" s="15"/>
      <c r="NIJ1" s="15"/>
      <c r="NIK1" s="15"/>
      <c r="NIL1" s="15"/>
      <c r="NIM1" s="15"/>
      <c r="NIN1" s="15"/>
      <c r="NIO1" s="15"/>
      <c r="NIP1" s="15"/>
      <c r="NIQ1" s="15"/>
      <c r="NIR1" s="15"/>
      <c r="NIS1" s="15"/>
      <c r="NIT1" s="15"/>
      <c r="NIU1" s="15"/>
      <c r="NIV1" s="15"/>
      <c r="NIW1" s="15"/>
      <c r="NIX1" s="15"/>
      <c r="NIY1" s="15"/>
      <c r="NIZ1" s="15"/>
      <c r="NJA1" s="15"/>
      <c r="NJB1" s="15"/>
      <c r="NJC1" s="15"/>
      <c r="NJD1" s="15"/>
      <c r="NJE1" s="15"/>
      <c r="NJF1" s="15"/>
      <c r="NJG1" s="15"/>
      <c r="NJH1" s="15"/>
      <c r="NJI1" s="15"/>
      <c r="NJJ1" s="15"/>
      <c r="NJK1" s="15"/>
      <c r="NJL1" s="15"/>
      <c r="NJM1" s="15"/>
      <c r="NJN1" s="15"/>
      <c r="NJO1" s="15"/>
      <c r="NJP1" s="15"/>
      <c r="NJQ1" s="15"/>
      <c r="NJR1" s="15"/>
      <c r="NJS1" s="15"/>
      <c r="NJT1" s="15"/>
      <c r="NJU1" s="15"/>
      <c r="NJV1" s="15"/>
      <c r="NJW1" s="15"/>
      <c r="NJX1" s="15"/>
      <c r="NJY1" s="15"/>
      <c r="NJZ1" s="15"/>
      <c r="NKA1" s="15"/>
      <c r="NKB1" s="15"/>
      <c r="NKC1" s="15"/>
      <c r="NKD1" s="15"/>
      <c r="NKE1" s="15"/>
      <c r="NKF1" s="15"/>
      <c r="NKG1" s="15"/>
      <c r="NKH1" s="15"/>
      <c r="NKI1" s="15"/>
      <c r="NKJ1" s="15"/>
      <c r="NKK1" s="15"/>
      <c r="NKL1" s="15"/>
      <c r="NKM1" s="15"/>
      <c r="NKN1" s="15"/>
      <c r="NKO1" s="15"/>
      <c r="NKP1" s="15"/>
      <c r="NKQ1" s="15"/>
      <c r="NKR1" s="15"/>
      <c r="NKS1" s="15"/>
      <c r="NKT1" s="15"/>
      <c r="NKU1" s="15"/>
      <c r="NKV1" s="15"/>
      <c r="NKW1" s="15"/>
      <c r="NKX1" s="15"/>
      <c r="NKY1" s="15"/>
      <c r="NKZ1" s="15"/>
      <c r="NLA1" s="15"/>
      <c r="NLB1" s="15"/>
      <c r="NLC1" s="15"/>
      <c r="NLD1" s="15"/>
      <c r="NLE1" s="15"/>
      <c r="NLF1" s="15"/>
      <c r="NLG1" s="15"/>
      <c r="NLH1" s="15"/>
      <c r="NLI1" s="15"/>
      <c r="NLJ1" s="15"/>
      <c r="NLK1" s="15"/>
      <c r="NLL1" s="15"/>
      <c r="NLM1" s="15"/>
      <c r="NLN1" s="15"/>
      <c r="NLO1" s="15"/>
      <c r="NLP1" s="15"/>
      <c r="NLQ1" s="15"/>
      <c r="NLR1" s="15"/>
      <c r="NLS1" s="15"/>
      <c r="NLT1" s="15"/>
      <c r="NLU1" s="15"/>
      <c r="NLV1" s="15"/>
      <c r="NLW1" s="15"/>
      <c r="NLX1" s="15"/>
      <c r="NLY1" s="15"/>
      <c r="NLZ1" s="15"/>
      <c r="NMA1" s="15"/>
      <c r="NMB1" s="15"/>
      <c r="NMC1" s="15"/>
      <c r="NMD1" s="15"/>
      <c r="NME1" s="15"/>
      <c r="NMF1" s="15"/>
      <c r="NMG1" s="15"/>
      <c r="NMH1" s="15"/>
      <c r="NMI1" s="15"/>
      <c r="NMJ1" s="15"/>
      <c r="NMK1" s="15"/>
      <c r="NML1" s="15"/>
      <c r="NMM1" s="15"/>
      <c r="NMN1" s="15"/>
      <c r="NMO1" s="15"/>
      <c r="NMP1" s="15"/>
      <c r="NMQ1" s="15"/>
      <c r="NMR1" s="15"/>
      <c r="NMS1" s="15"/>
      <c r="NMT1" s="15"/>
      <c r="NMU1" s="15"/>
      <c r="NMV1" s="15"/>
      <c r="NMW1" s="15"/>
      <c r="NMX1" s="15"/>
      <c r="NMY1" s="15"/>
      <c r="NMZ1" s="15"/>
      <c r="NNA1" s="15"/>
      <c r="NNB1" s="15"/>
      <c r="NNC1" s="15"/>
      <c r="NND1" s="15"/>
      <c r="NNE1" s="15"/>
      <c r="NNF1" s="15"/>
      <c r="NNG1" s="15"/>
      <c r="NNH1" s="15"/>
      <c r="NNI1" s="15"/>
      <c r="NNJ1" s="15"/>
      <c r="NNK1" s="15"/>
      <c r="NNL1" s="15"/>
      <c r="NNM1" s="15"/>
      <c r="NNN1" s="15"/>
      <c r="NNO1" s="15"/>
      <c r="NNP1" s="15"/>
      <c r="NNQ1" s="15"/>
      <c r="NNR1" s="15"/>
      <c r="NNS1" s="15"/>
      <c r="NNT1" s="15"/>
      <c r="NNU1" s="15"/>
      <c r="NNV1" s="15"/>
      <c r="NNW1" s="15"/>
      <c r="NNX1" s="15"/>
      <c r="NNY1" s="15"/>
      <c r="NNZ1" s="15"/>
      <c r="NOA1" s="15"/>
      <c r="NOB1" s="15"/>
      <c r="NOC1" s="15"/>
      <c r="NOD1" s="15"/>
      <c r="NOE1" s="15"/>
      <c r="NOF1" s="15"/>
      <c r="NOG1" s="15"/>
      <c r="NOH1" s="15"/>
      <c r="NOI1" s="15"/>
      <c r="NOJ1" s="15"/>
      <c r="NOK1" s="15"/>
      <c r="NOL1" s="15"/>
      <c r="NOM1" s="15"/>
      <c r="NON1" s="15"/>
      <c r="NOO1" s="15"/>
      <c r="NOP1" s="15"/>
      <c r="NOQ1" s="15"/>
      <c r="NOR1" s="15"/>
      <c r="NOS1" s="15"/>
      <c r="NOT1" s="15"/>
      <c r="NOU1" s="15"/>
      <c r="NOV1" s="15"/>
      <c r="NOW1" s="15"/>
      <c r="NOX1" s="15"/>
      <c r="NOY1" s="15"/>
      <c r="NOZ1" s="15"/>
      <c r="NPA1" s="15"/>
      <c r="NPB1" s="15"/>
      <c r="NPC1" s="15"/>
      <c r="NPD1" s="15"/>
      <c r="NPE1" s="15"/>
      <c r="NPF1" s="15"/>
      <c r="NPG1" s="15"/>
      <c r="NPH1" s="15"/>
      <c r="NPI1" s="15"/>
      <c r="NPJ1" s="15"/>
      <c r="NPK1" s="15"/>
      <c r="NPL1" s="15"/>
      <c r="NPM1" s="15"/>
      <c r="NPN1" s="15"/>
      <c r="NPO1" s="15"/>
      <c r="NPP1" s="15"/>
      <c r="NPQ1" s="15"/>
      <c r="NPR1" s="15"/>
      <c r="NPS1" s="15"/>
      <c r="NPT1" s="15"/>
      <c r="NPU1" s="15"/>
      <c r="NPV1" s="15"/>
      <c r="NPW1" s="15"/>
      <c r="NPX1" s="15"/>
      <c r="NPY1" s="15"/>
      <c r="NPZ1" s="15"/>
      <c r="NQA1" s="15"/>
      <c r="NQB1" s="15"/>
      <c r="NQC1" s="15"/>
      <c r="NQD1" s="15"/>
      <c r="NQE1" s="15"/>
      <c r="NQF1" s="15"/>
      <c r="NQG1" s="15"/>
      <c r="NQH1" s="15"/>
      <c r="NQI1" s="15"/>
      <c r="NQJ1" s="15"/>
      <c r="NQK1" s="15"/>
      <c r="NQL1" s="15"/>
      <c r="NQM1" s="15"/>
      <c r="NQN1" s="15"/>
      <c r="NQO1" s="15"/>
      <c r="NQP1" s="15"/>
      <c r="NQQ1" s="15"/>
      <c r="NQR1" s="15"/>
      <c r="NQS1" s="15"/>
      <c r="NQT1" s="15"/>
      <c r="NQU1" s="15"/>
      <c r="NQV1" s="15"/>
      <c r="NQW1" s="15"/>
      <c r="NQX1" s="15"/>
      <c r="NQY1" s="15"/>
      <c r="NQZ1" s="15"/>
      <c r="NRA1" s="15"/>
      <c r="NRB1" s="15"/>
      <c r="NRC1" s="15"/>
      <c r="NRD1" s="15"/>
      <c r="NRE1" s="15"/>
      <c r="NRF1" s="15"/>
      <c r="NRG1" s="15"/>
      <c r="NRH1" s="15"/>
      <c r="NRI1" s="15"/>
      <c r="NRJ1" s="15"/>
      <c r="NRK1" s="15"/>
      <c r="NRL1" s="15"/>
      <c r="NRM1" s="15"/>
      <c r="NRN1" s="15"/>
      <c r="NRO1" s="15"/>
      <c r="NRP1" s="15"/>
      <c r="NRQ1" s="15"/>
      <c r="NRR1" s="15"/>
      <c r="NRS1" s="15"/>
      <c r="NRT1" s="15"/>
      <c r="NRU1" s="15"/>
      <c r="NRV1" s="15"/>
      <c r="NRW1" s="15"/>
      <c r="NRX1" s="15"/>
      <c r="NRY1" s="15"/>
      <c r="NRZ1" s="15"/>
      <c r="NSA1" s="15"/>
      <c r="NSB1" s="15"/>
      <c r="NSC1" s="15"/>
      <c r="NSD1" s="15"/>
      <c r="NSE1" s="15"/>
      <c r="NSF1" s="15"/>
      <c r="NSG1" s="15"/>
      <c r="NSH1" s="15"/>
      <c r="NSI1" s="15"/>
      <c r="NSJ1" s="15"/>
      <c r="NSK1" s="15"/>
      <c r="NSL1" s="15"/>
      <c r="NSM1" s="15"/>
      <c r="NSN1" s="15"/>
      <c r="NSO1" s="15"/>
      <c r="NSP1" s="15"/>
      <c r="NSQ1" s="15"/>
      <c r="NSR1" s="15"/>
      <c r="NSS1" s="15"/>
      <c r="NST1" s="15"/>
      <c r="NSU1" s="15"/>
      <c r="NSV1" s="15"/>
      <c r="NSW1" s="15"/>
      <c r="NSX1" s="15"/>
      <c r="NSY1" s="15"/>
      <c r="NSZ1" s="15"/>
      <c r="NTA1" s="15"/>
      <c r="NTB1" s="15"/>
      <c r="NTC1" s="15"/>
      <c r="NTD1" s="15"/>
      <c r="NTE1" s="15"/>
      <c r="NTF1" s="15"/>
      <c r="NTG1" s="15"/>
      <c r="NTH1" s="15"/>
      <c r="NTI1" s="15"/>
      <c r="NTJ1" s="15"/>
      <c r="NTK1" s="15"/>
      <c r="NTL1" s="15"/>
      <c r="NTM1" s="15"/>
      <c r="NTN1" s="15"/>
      <c r="NTO1" s="15"/>
      <c r="NTP1" s="15"/>
      <c r="NTQ1" s="15"/>
      <c r="NTR1" s="15"/>
      <c r="NTS1" s="15"/>
      <c r="NTT1" s="15"/>
      <c r="NTU1" s="15"/>
      <c r="NTV1" s="15"/>
      <c r="NTW1" s="15"/>
      <c r="NTX1" s="15"/>
      <c r="NTY1" s="15"/>
      <c r="NTZ1" s="15"/>
      <c r="NUA1" s="15"/>
      <c r="NUB1" s="15"/>
      <c r="NUC1" s="15"/>
      <c r="NUD1" s="15"/>
      <c r="NUE1" s="15"/>
      <c r="NUF1" s="15"/>
      <c r="NUG1" s="15"/>
      <c r="NUH1" s="15"/>
      <c r="NUI1" s="15"/>
      <c r="NUJ1" s="15"/>
      <c r="NUK1" s="15"/>
      <c r="NUL1" s="15"/>
      <c r="NUM1" s="15"/>
      <c r="NUN1" s="15"/>
      <c r="NUO1" s="15"/>
      <c r="NUP1" s="15"/>
      <c r="NUQ1" s="15"/>
      <c r="NUR1" s="15"/>
      <c r="NUS1" s="15"/>
      <c r="NUT1" s="15"/>
      <c r="NUU1" s="15"/>
      <c r="NUV1" s="15"/>
      <c r="NUW1" s="15"/>
      <c r="NUX1" s="15"/>
      <c r="NUY1" s="15"/>
      <c r="NUZ1" s="15"/>
      <c r="NVA1" s="15"/>
      <c r="NVB1" s="15"/>
      <c r="NVC1" s="15"/>
      <c r="NVD1" s="15"/>
      <c r="NVE1" s="15"/>
      <c r="NVF1" s="15"/>
      <c r="NVG1" s="15"/>
      <c r="NVH1" s="15"/>
      <c r="NVI1" s="15"/>
      <c r="NVJ1" s="15"/>
      <c r="NVK1" s="15"/>
      <c r="NVL1" s="15"/>
      <c r="NVM1" s="15"/>
      <c r="NVN1" s="15"/>
      <c r="NVO1" s="15"/>
      <c r="NVP1" s="15"/>
      <c r="NVQ1" s="15"/>
      <c r="NVR1" s="15"/>
      <c r="NVS1" s="15"/>
      <c r="NVT1" s="15"/>
      <c r="NVU1" s="15"/>
      <c r="NVV1" s="15"/>
      <c r="NVW1" s="15"/>
      <c r="NVX1" s="15"/>
      <c r="NVY1" s="15"/>
      <c r="NVZ1" s="15"/>
      <c r="NWA1" s="15"/>
      <c r="NWB1" s="15"/>
      <c r="NWC1" s="15"/>
      <c r="NWD1" s="15"/>
      <c r="NWE1" s="15"/>
      <c r="NWF1" s="15"/>
      <c r="NWG1" s="15"/>
      <c r="NWH1" s="15"/>
      <c r="NWI1" s="15"/>
      <c r="NWJ1" s="15"/>
      <c r="NWK1" s="15"/>
      <c r="NWL1" s="15"/>
      <c r="NWM1" s="15"/>
      <c r="NWN1" s="15"/>
      <c r="NWO1" s="15"/>
      <c r="NWP1" s="15"/>
      <c r="NWQ1" s="15"/>
      <c r="NWR1" s="15"/>
      <c r="NWS1" s="15"/>
      <c r="NWT1" s="15"/>
      <c r="NWU1" s="15"/>
      <c r="NWV1" s="15"/>
      <c r="NWW1" s="15"/>
      <c r="NWX1" s="15"/>
      <c r="NWY1" s="15"/>
      <c r="NWZ1" s="15"/>
      <c r="NXA1" s="15"/>
      <c r="NXB1" s="15"/>
      <c r="NXC1" s="15"/>
      <c r="NXD1" s="15"/>
      <c r="NXE1" s="15"/>
      <c r="NXF1" s="15"/>
      <c r="NXG1" s="15"/>
      <c r="NXH1" s="15"/>
      <c r="NXI1" s="15"/>
      <c r="NXJ1" s="15"/>
      <c r="NXK1" s="15"/>
      <c r="NXL1" s="15"/>
      <c r="NXM1" s="15"/>
      <c r="NXN1" s="15"/>
      <c r="NXO1" s="15"/>
      <c r="NXP1" s="15"/>
      <c r="NXQ1" s="15"/>
      <c r="NXR1" s="15"/>
      <c r="NXS1" s="15"/>
      <c r="NXT1" s="15"/>
      <c r="NXU1" s="15"/>
      <c r="NXV1" s="15"/>
      <c r="NXW1" s="15"/>
      <c r="NXX1" s="15"/>
      <c r="NXY1" s="15"/>
      <c r="NXZ1" s="15"/>
      <c r="NYA1" s="15"/>
      <c r="NYB1" s="15"/>
      <c r="NYC1" s="15"/>
      <c r="NYD1" s="15"/>
      <c r="NYE1" s="15"/>
      <c r="NYF1" s="15"/>
      <c r="NYG1" s="15"/>
      <c r="NYH1" s="15"/>
      <c r="NYI1" s="15"/>
      <c r="NYJ1" s="15"/>
      <c r="NYK1" s="15"/>
      <c r="NYL1" s="15"/>
      <c r="NYM1" s="15"/>
      <c r="NYN1" s="15"/>
      <c r="NYO1" s="15"/>
      <c r="NYP1" s="15"/>
      <c r="NYQ1" s="15"/>
      <c r="NYR1" s="15"/>
      <c r="NYS1" s="15"/>
      <c r="NYT1" s="15"/>
      <c r="NYU1" s="15"/>
      <c r="NYV1" s="15"/>
      <c r="NYW1" s="15"/>
      <c r="NYX1" s="15"/>
      <c r="NYY1" s="15"/>
      <c r="NYZ1" s="15"/>
      <c r="NZA1" s="15"/>
      <c r="NZB1" s="15"/>
      <c r="NZC1" s="15"/>
      <c r="NZD1" s="15"/>
      <c r="NZE1" s="15"/>
      <c r="NZF1" s="15"/>
      <c r="NZG1" s="15"/>
      <c r="NZH1" s="15"/>
      <c r="NZI1" s="15"/>
      <c r="NZJ1" s="15"/>
      <c r="NZK1" s="15"/>
      <c r="NZL1" s="15"/>
      <c r="NZM1" s="15"/>
      <c r="NZN1" s="15"/>
      <c r="NZO1" s="15"/>
      <c r="NZP1" s="15"/>
      <c r="NZQ1" s="15"/>
      <c r="NZR1" s="15"/>
      <c r="NZS1" s="15"/>
      <c r="NZT1" s="15"/>
      <c r="NZU1" s="15"/>
      <c r="NZV1" s="15"/>
      <c r="NZW1" s="15"/>
      <c r="NZX1" s="15"/>
      <c r="NZY1" s="15"/>
      <c r="NZZ1" s="15"/>
      <c r="OAA1" s="15"/>
      <c r="OAB1" s="15"/>
      <c r="OAC1" s="15"/>
      <c r="OAD1" s="15"/>
      <c r="OAE1" s="15"/>
      <c r="OAF1" s="15"/>
      <c r="OAG1" s="15"/>
      <c r="OAH1" s="15"/>
      <c r="OAI1" s="15"/>
      <c r="OAJ1" s="15"/>
      <c r="OAK1" s="15"/>
      <c r="OAL1" s="15"/>
      <c r="OAM1" s="15"/>
      <c r="OAN1" s="15"/>
      <c r="OAO1" s="15"/>
      <c r="OAP1" s="15"/>
      <c r="OAQ1" s="15"/>
      <c r="OAR1" s="15"/>
      <c r="OAS1" s="15"/>
      <c r="OAT1" s="15"/>
      <c r="OAU1" s="15"/>
      <c r="OAV1" s="15"/>
      <c r="OAW1" s="15"/>
      <c r="OAX1" s="15"/>
      <c r="OAY1" s="15"/>
      <c r="OAZ1" s="15"/>
      <c r="OBA1" s="15"/>
      <c r="OBB1" s="15"/>
      <c r="OBC1" s="15"/>
      <c r="OBD1" s="15"/>
      <c r="OBE1" s="15"/>
      <c r="OBF1" s="15"/>
      <c r="OBG1" s="15"/>
      <c r="OBH1" s="15"/>
      <c r="OBI1" s="15"/>
      <c r="OBJ1" s="15"/>
      <c r="OBK1" s="15"/>
      <c r="OBL1" s="15"/>
      <c r="OBM1" s="15"/>
      <c r="OBN1" s="15"/>
      <c r="OBO1" s="15"/>
      <c r="OBP1" s="15"/>
      <c r="OBQ1" s="15"/>
      <c r="OBR1" s="15"/>
      <c r="OBS1" s="15"/>
      <c r="OBT1" s="15"/>
      <c r="OBU1" s="15"/>
      <c r="OBV1" s="15"/>
      <c r="OBW1" s="15"/>
      <c r="OBX1" s="15"/>
      <c r="OBY1" s="15"/>
      <c r="OBZ1" s="15"/>
      <c r="OCA1" s="15"/>
      <c r="OCB1" s="15"/>
      <c r="OCC1" s="15"/>
      <c r="OCD1" s="15"/>
      <c r="OCE1" s="15"/>
      <c r="OCF1" s="15"/>
      <c r="OCG1" s="15"/>
      <c r="OCH1" s="15"/>
      <c r="OCI1" s="15"/>
      <c r="OCJ1" s="15"/>
      <c r="OCK1" s="15"/>
      <c r="OCL1" s="15"/>
      <c r="OCM1" s="15"/>
      <c r="OCN1" s="15"/>
      <c r="OCO1" s="15"/>
      <c r="OCP1" s="15"/>
      <c r="OCQ1" s="15"/>
      <c r="OCR1" s="15"/>
      <c r="OCS1" s="15"/>
      <c r="OCT1" s="15"/>
      <c r="OCU1" s="15"/>
      <c r="OCV1" s="15"/>
      <c r="OCW1" s="15"/>
      <c r="OCX1" s="15"/>
      <c r="OCY1" s="15"/>
      <c r="OCZ1" s="15"/>
      <c r="ODA1" s="15"/>
      <c r="ODB1" s="15"/>
      <c r="ODC1" s="15"/>
      <c r="ODD1" s="15"/>
      <c r="ODE1" s="15"/>
      <c r="ODF1" s="15"/>
      <c r="ODG1" s="15"/>
      <c r="ODH1" s="15"/>
      <c r="ODI1" s="15"/>
      <c r="ODJ1" s="15"/>
      <c r="ODK1" s="15"/>
      <c r="ODL1" s="15"/>
      <c r="ODM1" s="15"/>
      <c r="ODN1" s="15"/>
      <c r="ODO1" s="15"/>
      <c r="ODP1" s="15"/>
      <c r="ODQ1" s="15"/>
      <c r="ODR1" s="15"/>
      <c r="ODS1" s="15"/>
      <c r="ODT1" s="15"/>
      <c r="ODU1" s="15"/>
      <c r="ODV1" s="15"/>
      <c r="ODW1" s="15"/>
      <c r="ODX1" s="15"/>
      <c r="ODY1" s="15"/>
      <c r="ODZ1" s="15"/>
      <c r="OEA1" s="15"/>
      <c r="OEB1" s="15"/>
      <c r="OEC1" s="15"/>
      <c r="OED1" s="15"/>
      <c r="OEE1" s="15"/>
      <c r="OEF1" s="15"/>
      <c r="OEG1" s="15"/>
      <c r="OEH1" s="15"/>
      <c r="OEI1" s="15"/>
      <c r="OEJ1" s="15"/>
      <c r="OEK1" s="15"/>
      <c r="OEL1" s="15"/>
      <c r="OEM1" s="15"/>
      <c r="OEN1" s="15"/>
      <c r="OEO1" s="15"/>
      <c r="OEP1" s="15"/>
      <c r="OEQ1" s="15"/>
      <c r="OER1" s="15"/>
      <c r="OES1" s="15"/>
      <c r="OET1" s="15"/>
      <c r="OEU1" s="15"/>
      <c r="OEV1" s="15"/>
      <c r="OEW1" s="15"/>
      <c r="OEX1" s="15"/>
      <c r="OEY1" s="15"/>
      <c r="OEZ1" s="15"/>
      <c r="OFA1" s="15"/>
      <c r="OFB1" s="15"/>
      <c r="OFC1" s="15"/>
      <c r="OFD1" s="15"/>
      <c r="OFE1" s="15"/>
      <c r="OFF1" s="15"/>
      <c r="OFG1" s="15"/>
      <c r="OFH1" s="15"/>
      <c r="OFI1" s="15"/>
      <c r="OFJ1" s="15"/>
      <c r="OFK1" s="15"/>
      <c r="OFL1" s="15"/>
      <c r="OFM1" s="15"/>
      <c r="OFN1" s="15"/>
      <c r="OFO1" s="15"/>
      <c r="OFP1" s="15"/>
      <c r="OFQ1" s="15"/>
      <c r="OFR1" s="15"/>
      <c r="OFS1" s="15"/>
      <c r="OFT1" s="15"/>
      <c r="OFU1" s="15"/>
      <c r="OFV1" s="15"/>
      <c r="OFW1" s="15"/>
      <c r="OFX1" s="15"/>
      <c r="OFY1" s="15"/>
      <c r="OFZ1" s="15"/>
      <c r="OGA1" s="15"/>
      <c r="OGB1" s="15"/>
      <c r="OGC1" s="15"/>
      <c r="OGD1" s="15"/>
      <c r="OGE1" s="15"/>
      <c r="OGF1" s="15"/>
      <c r="OGG1" s="15"/>
      <c r="OGH1" s="15"/>
      <c r="OGI1" s="15"/>
      <c r="OGJ1" s="15"/>
      <c r="OGK1" s="15"/>
      <c r="OGL1" s="15"/>
      <c r="OGM1" s="15"/>
      <c r="OGN1" s="15"/>
      <c r="OGO1" s="15"/>
      <c r="OGP1" s="15"/>
      <c r="OGQ1" s="15"/>
      <c r="OGR1" s="15"/>
      <c r="OGS1" s="15"/>
      <c r="OGT1" s="15"/>
      <c r="OGU1" s="15"/>
      <c r="OGV1" s="15"/>
      <c r="OGW1" s="15"/>
      <c r="OGX1" s="15"/>
      <c r="OGY1" s="15"/>
      <c r="OGZ1" s="15"/>
      <c r="OHA1" s="15"/>
      <c r="OHB1" s="15"/>
      <c r="OHC1" s="15"/>
      <c r="OHD1" s="15"/>
      <c r="OHE1" s="15"/>
      <c r="OHF1" s="15"/>
      <c r="OHG1" s="15"/>
      <c r="OHH1" s="15"/>
      <c r="OHI1" s="15"/>
      <c r="OHJ1" s="15"/>
      <c r="OHK1" s="15"/>
      <c r="OHL1" s="15"/>
      <c r="OHM1" s="15"/>
      <c r="OHN1" s="15"/>
      <c r="OHO1" s="15"/>
      <c r="OHP1" s="15"/>
      <c r="OHQ1" s="15"/>
      <c r="OHR1" s="15"/>
      <c r="OHS1" s="15"/>
      <c r="OHT1" s="15"/>
      <c r="OHU1" s="15"/>
      <c r="OHV1" s="15"/>
      <c r="OHW1" s="15"/>
      <c r="OHX1" s="15"/>
      <c r="OHY1" s="15"/>
      <c r="OHZ1" s="15"/>
      <c r="OIA1" s="15"/>
      <c r="OIB1" s="15"/>
      <c r="OIC1" s="15"/>
      <c r="OID1" s="15"/>
      <c r="OIE1" s="15"/>
      <c r="OIF1" s="15"/>
      <c r="OIG1" s="15"/>
      <c r="OIH1" s="15"/>
      <c r="OII1" s="15"/>
      <c r="OIJ1" s="15"/>
      <c r="OIK1" s="15"/>
      <c r="OIL1" s="15"/>
      <c r="OIM1" s="15"/>
      <c r="OIN1" s="15"/>
      <c r="OIO1" s="15"/>
      <c r="OIP1" s="15"/>
      <c r="OIQ1" s="15"/>
      <c r="OIR1" s="15"/>
      <c r="OIS1" s="15"/>
      <c r="OIT1" s="15"/>
      <c r="OIU1" s="15"/>
      <c r="OIV1" s="15"/>
      <c r="OIW1" s="15"/>
      <c r="OIX1" s="15"/>
      <c r="OIY1" s="15"/>
      <c r="OIZ1" s="15"/>
      <c r="OJA1" s="15"/>
      <c r="OJB1" s="15"/>
      <c r="OJC1" s="15"/>
      <c r="OJD1" s="15"/>
      <c r="OJE1" s="15"/>
      <c r="OJF1" s="15"/>
      <c r="OJG1" s="15"/>
      <c r="OJH1" s="15"/>
      <c r="OJI1" s="15"/>
      <c r="OJJ1" s="15"/>
      <c r="OJK1" s="15"/>
      <c r="OJL1" s="15"/>
      <c r="OJM1" s="15"/>
      <c r="OJN1" s="15"/>
      <c r="OJO1" s="15"/>
      <c r="OJP1" s="15"/>
      <c r="OJQ1" s="15"/>
      <c r="OJR1" s="15"/>
      <c r="OJS1" s="15"/>
      <c r="OJT1" s="15"/>
      <c r="OJU1" s="15"/>
      <c r="OJV1" s="15"/>
      <c r="OJW1" s="15"/>
      <c r="OJX1" s="15"/>
      <c r="OJY1" s="15"/>
      <c r="OJZ1" s="15"/>
      <c r="OKA1" s="15"/>
      <c r="OKB1" s="15"/>
      <c r="OKC1" s="15"/>
      <c r="OKD1" s="15"/>
      <c r="OKE1" s="15"/>
      <c r="OKF1" s="15"/>
      <c r="OKG1" s="15"/>
      <c r="OKH1" s="15"/>
      <c r="OKI1" s="15"/>
      <c r="OKJ1" s="15"/>
      <c r="OKK1" s="15"/>
      <c r="OKL1" s="15"/>
      <c r="OKM1" s="15"/>
      <c r="OKN1" s="15"/>
      <c r="OKO1" s="15"/>
      <c r="OKP1" s="15"/>
      <c r="OKQ1" s="15"/>
      <c r="OKR1" s="15"/>
      <c r="OKS1" s="15"/>
      <c r="OKT1" s="15"/>
      <c r="OKU1" s="15"/>
      <c r="OKV1" s="15"/>
      <c r="OKW1" s="15"/>
      <c r="OKX1" s="15"/>
      <c r="OKY1" s="15"/>
      <c r="OKZ1" s="15"/>
      <c r="OLA1" s="15"/>
      <c r="OLB1" s="15"/>
      <c r="OLC1" s="15"/>
      <c r="OLD1" s="15"/>
      <c r="OLE1" s="15"/>
      <c r="OLF1" s="15"/>
      <c r="OLG1" s="15"/>
      <c r="OLH1" s="15"/>
      <c r="OLI1" s="15"/>
      <c r="OLJ1" s="15"/>
      <c r="OLK1" s="15"/>
      <c r="OLL1" s="15"/>
      <c r="OLM1" s="15"/>
      <c r="OLN1" s="15"/>
      <c r="OLO1" s="15"/>
      <c r="OLP1" s="15"/>
      <c r="OLQ1" s="15"/>
      <c r="OLR1" s="15"/>
      <c r="OLS1" s="15"/>
      <c r="OLT1" s="15"/>
      <c r="OLU1" s="15"/>
      <c r="OLV1" s="15"/>
      <c r="OLW1" s="15"/>
      <c r="OLX1" s="15"/>
      <c r="OLY1" s="15"/>
      <c r="OLZ1" s="15"/>
      <c r="OMA1" s="15"/>
      <c r="OMB1" s="15"/>
      <c r="OMC1" s="15"/>
      <c r="OMD1" s="15"/>
      <c r="OME1" s="15"/>
      <c r="OMF1" s="15"/>
      <c r="OMG1" s="15"/>
      <c r="OMH1" s="15"/>
      <c r="OMI1" s="15"/>
      <c r="OMJ1" s="15"/>
      <c r="OMK1" s="15"/>
      <c r="OML1" s="15"/>
      <c r="OMM1" s="15"/>
      <c r="OMN1" s="15"/>
      <c r="OMO1" s="15"/>
      <c r="OMP1" s="15"/>
      <c r="OMQ1" s="15"/>
      <c r="OMR1" s="15"/>
      <c r="OMS1" s="15"/>
      <c r="OMT1" s="15"/>
      <c r="OMU1" s="15"/>
      <c r="OMV1" s="15"/>
      <c r="OMW1" s="15"/>
      <c r="OMX1" s="15"/>
      <c r="OMY1" s="15"/>
      <c r="OMZ1" s="15"/>
      <c r="ONA1" s="15"/>
      <c r="ONB1" s="15"/>
      <c r="ONC1" s="15"/>
      <c r="OND1" s="15"/>
      <c r="ONE1" s="15"/>
      <c r="ONF1" s="15"/>
      <c r="ONG1" s="15"/>
      <c r="ONH1" s="15"/>
      <c r="ONI1" s="15"/>
      <c r="ONJ1" s="15"/>
      <c r="ONK1" s="15"/>
      <c r="ONL1" s="15"/>
      <c r="ONM1" s="15"/>
      <c r="ONN1" s="15"/>
      <c r="ONO1" s="15"/>
      <c r="ONP1" s="15"/>
      <c r="ONQ1" s="15"/>
      <c r="ONR1" s="15"/>
      <c r="ONS1" s="15"/>
      <c r="ONT1" s="15"/>
      <c r="ONU1" s="15"/>
      <c r="ONV1" s="15"/>
      <c r="ONW1" s="15"/>
      <c r="ONX1" s="15"/>
      <c r="ONY1" s="15"/>
      <c r="ONZ1" s="15"/>
      <c r="OOA1" s="15"/>
      <c r="OOB1" s="15"/>
      <c r="OOC1" s="15"/>
      <c r="OOD1" s="15"/>
      <c r="OOE1" s="15"/>
      <c r="OOF1" s="15"/>
      <c r="OOG1" s="15"/>
      <c r="OOH1" s="15"/>
      <c r="OOI1" s="15"/>
      <c r="OOJ1" s="15"/>
      <c r="OOK1" s="15"/>
      <c r="OOL1" s="15"/>
      <c r="OOM1" s="15"/>
      <c r="OON1" s="15"/>
      <c r="OOO1" s="15"/>
      <c r="OOP1" s="15"/>
      <c r="OOQ1" s="15"/>
      <c r="OOR1" s="15"/>
      <c r="OOS1" s="15"/>
      <c r="OOT1" s="15"/>
      <c r="OOU1" s="15"/>
      <c r="OOV1" s="15"/>
      <c r="OOW1" s="15"/>
      <c r="OOX1" s="15"/>
      <c r="OOY1" s="15"/>
      <c r="OOZ1" s="15"/>
      <c r="OPA1" s="15"/>
      <c r="OPB1" s="15"/>
      <c r="OPC1" s="15"/>
      <c r="OPD1" s="15"/>
      <c r="OPE1" s="15"/>
      <c r="OPF1" s="15"/>
      <c r="OPG1" s="15"/>
      <c r="OPH1" s="15"/>
      <c r="OPI1" s="15"/>
      <c r="OPJ1" s="15"/>
      <c r="OPK1" s="15"/>
      <c r="OPL1" s="15"/>
      <c r="OPM1" s="15"/>
      <c r="OPN1" s="15"/>
      <c r="OPO1" s="15"/>
      <c r="OPP1" s="15"/>
      <c r="OPQ1" s="15"/>
      <c r="OPR1" s="15"/>
      <c r="OPS1" s="15"/>
      <c r="OPT1" s="15"/>
      <c r="OPU1" s="15"/>
      <c r="OPV1" s="15"/>
      <c r="OPW1" s="15"/>
      <c r="OPX1" s="15"/>
      <c r="OPY1" s="15"/>
      <c r="OPZ1" s="15"/>
      <c r="OQA1" s="15"/>
      <c r="OQB1" s="15"/>
      <c r="OQC1" s="15"/>
      <c r="OQD1" s="15"/>
      <c r="OQE1" s="15"/>
      <c r="OQF1" s="15"/>
      <c r="OQG1" s="15"/>
      <c r="OQH1" s="15"/>
      <c r="OQI1" s="15"/>
      <c r="OQJ1" s="15"/>
      <c r="OQK1" s="15"/>
      <c r="OQL1" s="15"/>
      <c r="OQM1" s="15"/>
      <c r="OQN1" s="15"/>
      <c r="OQO1" s="15"/>
      <c r="OQP1" s="15"/>
      <c r="OQQ1" s="15"/>
      <c r="OQR1" s="15"/>
      <c r="OQS1" s="15"/>
      <c r="OQT1" s="15"/>
      <c r="OQU1" s="15"/>
      <c r="OQV1" s="15"/>
      <c r="OQW1" s="15"/>
      <c r="OQX1" s="15"/>
      <c r="OQY1" s="15"/>
      <c r="OQZ1" s="15"/>
      <c r="ORA1" s="15"/>
      <c r="ORB1" s="15"/>
      <c r="ORC1" s="15"/>
      <c r="ORD1" s="15"/>
      <c r="ORE1" s="15"/>
      <c r="ORF1" s="15"/>
      <c r="ORG1" s="15"/>
      <c r="ORH1" s="15"/>
      <c r="ORI1" s="15"/>
      <c r="ORJ1" s="15"/>
      <c r="ORK1" s="15"/>
      <c r="ORL1" s="15"/>
      <c r="ORM1" s="15"/>
      <c r="ORN1" s="15"/>
      <c r="ORO1" s="15"/>
      <c r="ORP1" s="15"/>
      <c r="ORQ1" s="15"/>
      <c r="ORR1" s="15"/>
      <c r="ORS1" s="15"/>
      <c r="ORT1" s="15"/>
      <c r="ORU1" s="15"/>
      <c r="ORV1" s="15"/>
      <c r="ORW1" s="15"/>
      <c r="ORX1" s="15"/>
      <c r="ORY1" s="15"/>
      <c r="ORZ1" s="15"/>
      <c r="OSA1" s="15"/>
      <c r="OSB1" s="15"/>
      <c r="OSC1" s="15"/>
      <c r="OSD1" s="15"/>
      <c r="OSE1" s="15"/>
      <c r="OSF1" s="15"/>
      <c r="OSG1" s="15"/>
      <c r="OSH1" s="15"/>
      <c r="OSI1" s="15"/>
      <c r="OSJ1" s="15"/>
      <c r="OSK1" s="15"/>
      <c r="OSL1" s="15"/>
      <c r="OSM1" s="15"/>
      <c r="OSN1" s="15"/>
      <c r="OSO1" s="15"/>
      <c r="OSP1" s="15"/>
      <c r="OSQ1" s="15"/>
      <c r="OSR1" s="15"/>
      <c r="OSS1" s="15"/>
      <c r="OST1" s="15"/>
      <c r="OSU1" s="15"/>
      <c r="OSV1" s="15"/>
      <c r="OSW1" s="15"/>
      <c r="OSX1" s="15"/>
      <c r="OSY1" s="15"/>
      <c r="OSZ1" s="15"/>
      <c r="OTA1" s="15"/>
      <c r="OTB1" s="15"/>
      <c r="OTC1" s="15"/>
      <c r="OTD1" s="15"/>
      <c r="OTE1" s="15"/>
      <c r="OTF1" s="15"/>
      <c r="OTG1" s="15"/>
      <c r="OTH1" s="15"/>
      <c r="OTI1" s="15"/>
      <c r="OTJ1" s="15"/>
      <c r="OTK1" s="15"/>
      <c r="OTL1" s="15"/>
      <c r="OTM1" s="15"/>
      <c r="OTN1" s="15"/>
      <c r="OTO1" s="15"/>
      <c r="OTP1" s="15"/>
      <c r="OTQ1" s="15"/>
      <c r="OTR1" s="15"/>
      <c r="OTS1" s="15"/>
      <c r="OTT1" s="15"/>
      <c r="OTU1" s="15"/>
      <c r="OTV1" s="15"/>
      <c r="OTW1" s="15"/>
      <c r="OTX1" s="15"/>
      <c r="OTY1" s="15"/>
      <c r="OTZ1" s="15"/>
      <c r="OUA1" s="15"/>
      <c r="OUB1" s="15"/>
      <c r="OUC1" s="15"/>
      <c r="OUD1" s="15"/>
      <c r="OUE1" s="15"/>
      <c r="OUF1" s="15"/>
      <c r="OUG1" s="15"/>
      <c r="OUH1" s="15"/>
      <c r="OUI1" s="15"/>
      <c r="OUJ1" s="15"/>
      <c r="OUK1" s="15"/>
      <c r="OUL1" s="15"/>
      <c r="OUM1" s="15"/>
      <c r="OUN1" s="15"/>
      <c r="OUO1" s="15"/>
      <c r="OUP1" s="15"/>
      <c r="OUQ1" s="15"/>
      <c r="OUR1" s="15"/>
      <c r="OUS1" s="15"/>
      <c r="OUT1" s="15"/>
      <c r="OUU1" s="15"/>
      <c r="OUV1" s="15"/>
      <c r="OUW1" s="15"/>
      <c r="OUX1" s="15"/>
      <c r="OUY1" s="15"/>
      <c r="OUZ1" s="15"/>
      <c r="OVA1" s="15"/>
      <c r="OVB1" s="15"/>
      <c r="OVC1" s="15"/>
      <c r="OVD1" s="15"/>
      <c r="OVE1" s="15"/>
      <c r="OVF1" s="15"/>
      <c r="OVG1" s="15"/>
      <c r="OVH1" s="15"/>
      <c r="OVI1" s="15"/>
      <c r="OVJ1" s="15"/>
      <c r="OVK1" s="15"/>
      <c r="OVL1" s="15"/>
      <c r="OVM1" s="15"/>
      <c r="OVN1" s="15"/>
      <c r="OVO1" s="15"/>
      <c r="OVP1" s="15"/>
      <c r="OVQ1" s="15"/>
      <c r="OVR1" s="15"/>
      <c r="OVS1" s="15"/>
      <c r="OVT1" s="15"/>
      <c r="OVU1" s="15"/>
      <c r="OVV1" s="15"/>
      <c r="OVW1" s="15"/>
      <c r="OVX1" s="15"/>
      <c r="OVY1" s="15"/>
      <c r="OVZ1" s="15"/>
      <c r="OWA1" s="15"/>
      <c r="OWB1" s="15"/>
      <c r="OWC1" s="15"/>
      <c r="OWD1" s="15"/>
      <c r="OWE1" s="15"/>
      <c r="OWF1" s="15"/>
      <c r="OWG1" s="15"/>
      <c r="OWH1" s="15"/>
      <c r="OWI1" s="15"/>
      <c r="OWJ1" s="15"/>
      <c r="OWK1" s="15"/>
      <c r="OWL1" s="15"/>
      <c r="OWM1" s="15"/>
      <c r="OWN1" s="15"/>
      <c r="OWO1" s="15"/>
      <c r="OWP1" s="15"/>
      <c r="OWQ1" s="15"/>
      <c r="OWR1" s="15"/>
      <c r="OWS1" s="15"/>
      <c r="OWT1" s="15"/>
      <c r="OWU1" s="15"/>
      <c r="OWV1" s="15"/>
      <c r="OWW1" s="15"/>
      <c r="OWX1" s="15"/>
      <c r="OWY1" s="15"/>
      <c r="OWZ1" s="15"/>
      <c r="OXA1" s="15"/>
      <c r="OXB1" s="15"/>
      <c r="OXC1" s="15"/>
      <c r="OXD1" s="15"/>
      <c r="OXE1" s="15"/>
      <c r="OXF1" s="15"/>
      <c r="OXG1" s="15"/>
      <c r="OXH1" s="15"/>
      <c r="OXI1" s="15"/>
      <c r="OXJ1" s="15"/>
      <c r="OXK1" s="15"/>
      <c r="OXL1" s="15"/>
      <c r="OXM1" s="15"/>
      <c r="OXN1" s="15"/>
      <c r="OXO1" s="15"/>
      <c r="OXP1" s="15"/>
      <c r="OXQ1" s="15"/>
      <c r="OXR1" s="15"/>
      <c r="OXS1" s="15"/>
      <c r="OXT1" s="15"/>
      <c r="OXU1" s="15"/>
      <c r="OXV1" s="15"/>
      <c r="OXW1" s="15"/>
      <c r="OXX1" s="15"/>
      <c r="OXY1" s="15"/>
      <c r="OXZ1" s="15"/>
      <c r="OYA1" s="15"/>
      <c r="OYB1" s="15"/>
      <c r="OYC1" s="15"/>
      <c r="OYD1" s="15"/>
      <c r="OYE1" s="15"/>
      <c r="OYF1" s="15"/>
      <c r="OYG1" s="15"/>
      <c r="OYH1" s="15"/>
      <c r="OYI1" s="15"/>
      <c r="OYJ1" s="15"/>
      <c r="OYK1" s="15"/>
      <c r="OYL1" s="15"/>
      <c r="OYM1" s="15"/>
      <c r="OYN1" s="15"/>
      <c r="OYO1" s="15"/>
      <c r="OYP1" s="15"/>
      <c r="OYQ1" s="15"/>
      <c r="OYR1" s="15"/>
      <c r="OYS1" s="15"/>
      <c r="OYT1" s="15"/>
      <c r="OYU1" s="15"/>
      <c r="OYV1" s="15"/>
      <c r="OYW1" s="15"/>
      <c r="OYX1" s="15"/>
      <c r="OYY1" s="15"/>
      <c r="OYZ1" s="15"/>
      <c r="OZA1" s="15"/>
      <c r="OZB1" s="15"/>
      <c r="OZC1" s="15"/>
      <c r="OZD1" s="15"/>
      <c r="OZE1" s="15"/>
      <c r="OZF1" s="15"/>
      <c r="OZG1" s="15"/>
      <c r="OZH1" s="15"/>
      <c r="OZI1" s="15"/>
      <c r="OZJ1" s="15"/>
      <c r="OZK1" s="15"/>
      <c r="OZL1" s="15"/>
      <c r="OZM1" s="15"/>
      <c r="OZN1" s="15"/>
      <c r="OZO1" s="15"/>
      <c r="OZP1" s="15"/>
      <c r="OZQ1" s="15"/>
      <c r="OZR1" s="15"/>
      <c r="OZS1" s="15"/>
      <c r="OZT1" s="15"/>
      <c r="OZU1" s="15"/>
      <c r="OZV1" s="15"/>
      <c r="OZW1" s="15"/>
      <c r="OZX1" s="15"/>
      <c r="OZY1" s="15"/>
      <c r="OZZ1" s="15"/>
      <c r="PAA1" s="15"/>
      <c r="PAB1" s="15"/>
      <c r="PAC1" s="15"/>
      <c r="PAD1" s="15"/>
      <c r="PAE1" s="15"/>
      <c r="PAF1" s="15"/>
      <c r="PAG1" s="15"/>
      <c r="PAH1" s="15"/>
      <c r="PAI1" s="15"/>
      <c r="PAJ1" s="15"/>
      <c r="PAK1" s="15"/>
      <c r="PAL1" s="15"/>
      <c r="PAM1" s="15"/>
      <c r="PAN1" s="15"/>
      <c r="PAO1" s="15"/>
      <c r="PAP1" s="15"/>
      <c r="PAQ1" s="15"/>
      <c r="PAR1" s="15"/>
      <c r="PAS1" s="15"/>
      <c r="PAT1" s="15"/>
      <c r="PAU1" s="15"/>
      <c r="PAV1" s="15"/>
      <c r="PAW1" s="15"/>
      <c r="PAX1" s="15"/>
      <c r="PAY1" s="15"/>
      <c r="PAZ1" s="15"/>
      <c r="PBA1" s="15"/>
      <c r="PBB1" s="15"/>
      <c r="PBC1" s="15"/>
      <c r="PBD1" s="15"/>
      <c r="PBE1" s="15"/>
      <c r="PBF1" s="15"/>
      <c r="PBG1" s="15"/>
      <c r="PBH1" s="15"/>
      <c r="PBI1" s="15"/>
      <c r="PBJ1" s="15"/>
      <c r="PBK1" s="15"/>
      <c r="PBL1" s="15"/>
      <c r="PBM1" s="15"/>
      <c r="PBN1" s="15"/>
      <c r="PBO1" s="15"/>
      <c r="PBP1" s="15"/>
      <c r="PBQ1" s="15"/>
      <c r="PBR1" s="15"/>
      <c r="PBS1" s="15"/>
      <c r="PBT1" s="15"/>
      <c r="PBU1" s="15"/>
      <c r="PBV1" s="15"/>
      <c r="PBW1" s="15"/>
      <c r="PBX1" s="15"/>
      <c r="PBY1" s="15"/>
      <c r="PBZ1" s="15"/>
      <c r="PCA1" s="15"/>
      <c r="PCB1" s="15"/>
      <c r="PCC1" s="15"/>
      <c r="PCD1" s="15"/>
      <c r="PCE1" s="15"/>
      <c r="PCF1" s="15"/>
      <c r="PCG1" s="15"/>
      <c r="PCH1" s="15"/>
      <c r="PCI1" s="15"/>
      <c r="PCJ1" s="15"/>
      <c r="PCK1" s="15"/>
      <c r="PCL1" s="15"/>
      <c r="PCM1" s="15"/>
      <c r="PCN1" s="15"/>
      <c r="PCO1" s="15"/>
      <c r="PCP1" s="15"/>
      <c r="PCQ1" s="15"/>
      <c r="PCR1" s="15"/>
      <c r="PCS1" s="15"/>
      <c r="PCT1" s="15"/>
      <c r="PCU1" s="15"/>
      <c r="PCV1" s="15"/>
      <c r="PCW1" s="15"/>
      <c r="PCX1" s="15"/>
      <c r="PCY1" s="15"/>
      <c r="PCZ1" s="15"/>
      <c r="PDA1" s="15"/>
      <c r="PDB1" s="15"/>
      <c r="PDC1" s="15"/>
      <c r="PDD1" s="15"/>
      <c r="PDE1" s="15"/>
      <c r="PDF1" s="15"/>
      <c r="PDG1" s="15"/>
      <c r="PDH1" s="15"/>
      <c r="PDI1" s="15"/>
      <c r="PDJ1" s="15"/>
      <c r="PDK1" s="15"/>
      <c r="PDL1" s="15"/>
      <c r="PDM1" s="15"/>
      <c r="PDN1" s="15"/>
      <c r="PDO1" s="15"/>
      <c r="PDP1" s="15"/>
      <c r="PDQ1" s="15"/>
      <c r="PDR1" s="15"/>
      <c r="PDS1" s="15"/>
      <c r="PDT1" s="15"/>
      <c r="PDU1" s="15"/>
      <c r="PDV1" s="15"/>
      <c r="PDW1" s="15"/>
      <c r="PDX1" s="15"/>
      <c r="PDY1" s="15"/>
      <c r="PDZ1" s="15"/>
      <c r="PEA1" s="15"/>
      <c r="PEB1" s="15"/>
      <c r="PEC1" s="15"/>
      <c r="PED1" s="15"/>
      <c r="PEE1" s="15"/>
      <c r="PEF1" s="15"/>
      <c r="PEG1" s="15"/>
      <c r="PEH1" s="15"/>
      <c r="PEI1" s="15"/>
      <c r="PEJ1" s="15"/>
      <c r="PEK1" s="15"/>
      <c r="PEL1" s="15"/>
      <c r="PEM1" s="15"/>
      <c r="PEN1" s="15"/>
      <c r="PEO1" s="15"/>
      <c r="PEP1" s="15"/>
      <c r="PEQ1" s="15"/>
      <c r="PER1" s="15"/>
      <c r="PES1" s="15"/>
      <c r="PET1" s="15"/>
      <c r="PEU1" s="15"/>
      <c r="PEV1" s="15"/>
      <c r="PEW1" s="15"/>
      <c r="PEX1" s="15"/>
      <c r="PEY1" s="15"/>
      <c r="PEZ1" s="15"/>
      <c r="PFA1" s="15"/>
      <c r="PFB1" s="15"/>
      <c r="PFC1" s="15"/>
      <c r="PFD1" s="15"/>
      <c r="PFE1" s="15"/>
      <c r="PFF1" s="15"/>
      <c r="PFG1" s="15"/>
      <c r="PFH1" s="15"/>
      <c r="PFI1" s="15"/>
      <c r="PFJ1" s="15"/>
      <c r="PFK1" s="15"/>
      <c r="PFL1" s="15"/>
      <c r="PFM1" s="15"/>
      <c r="PFN1" s="15"/>
      <c r="PFO1" s="15"/>
      <c r="PFP1" s="15"/>
      <c r="PFQ1" s="15"/>
      <c r="PFR1" s="15"/>
      <c r="PFS1" s="15"/>
      <c r="PFT1" s="15"/>
      <c r="PFU1" s="15"/>
      <c r="PFV1" s="15"/>
      <c r="PFW1" s="15"/>
      <c r="PFX1" s="15"/>
      <c r="PFY1" s="15"/>
      <c r="PFZ1" s="15"/>
      <c r="PGA1" s="15"/>
      <c r="PGB1" s="15"/>
      <c r="PGC1" s="15"/>
      <c r="PGD1" s="15"/>
      <c r="PGE1" s="15"/>
      <c r="PGF1" s="15"/>
      <c r="PGG1" s="15"/>
      <c r="PGH1" s="15"/>
      <c r="PGI1" s="15"/>
      <c r="PGJ1" s="15"/>
      <c r="PGK1" s="15"/>
      <c r="PGL1" s="15"/>
      <c r="PGM1" s="15"/>
      <c r="PGN1" s="15"/>
      <c r="PGO1" s="15"/>
      <c r="PGP1" s="15"/>
      <c r="PGQ1" s="15"/>
      <c r="PGR1" s="15"/>
      <c r="PGS1" s="15"/>
      <c r="PGT1" s="15"/>
      <c r="PGU1" s="15"/>
      <c r="PGV1" s="15"/>
      <c r="PGW1" s="15"/>
      <c r="PGX1" s="15"/>
      <c r="PGY1" s="15"/>
      <c r="PGZ1" s="15"/>
      <c r="PHA1" s="15"/>
      <c r="PHB1" s="15"/>
      <c r="PHC1" s="15"/>
      <c r="PHD1" s="15"/>
      <c r="PHE1" s="15"/>
      <c r="PHF1" s="15"/>
      <c r="PHG1" s="15"/>
      <c r="PHH1" s="15"/>
      <c r="PHI1" s="15"/>
      <c r="PHJ1" s="15"/>
      <c r="PHK1" s="15"/>
      <c r="PHL1" s="15"/>
      <c r="PHM1" s="15"/>
      <c r="PHN1" s="15"/>
      <c r="PHO1" s="15"/>
      <c r="PHP1" s="15"/>
      <c r="PHQ1" s="15"/>
      <c r="PHR1" s="15"/>
      <c r="PHS1" s="15"/>
      <c r="PHT1" s="15"/>
      <c r="PHU1" s="15"/>
      <c r="PHV1" s="15"/>
      <c r="PHW1" s="15"/>
      <c r="PHX1" s="15"/>
      <c r="PHY1" s="15"/>
      <c r="PHZ1" s="15"/>
      <c r="PIA1" s="15"/>
      <c r="PIB1" s="15"/>
      <c r="PIC1" s="15"/>
      <c r="PID1" s="15"/>
      <c r="PIE1" s="15"/>
      <c r="PIF1" s="15"/>
      <c r="PIG1" s="15"/>
      <c r="PIH1" s="15"/>
      <c r="PII1" s="15"/>
      <c r="PIJ1" s="15"/>
      <c r="PIK1" s="15"/>
      <c r="PIL1" s="15"/>
      <c r="PIM1" s="15"/>
      <c r="PIN1" s="15"/>
      <c r="PIO1" s="15"/>
      <c r="PIP1" s="15"/>
      <c r="PIQ1" s="15"/>
      <c r="PIR1" s="15"/>
      <c r="PIS1" s="15"/>
      <c r="PIT1" s="15"/>
      <c r="PIU1" s="15"/>
      <c r="PIV1" s="15"/>
      <c r="PIW1" s="15"/>
      <c r="PIX1" s="15"/>
      <c r="PIY1" s="15"/>
      <c r="PIZ1" s="15"/>
      <c r="PJA1" s="15"/>
      <c r="PJB1" s="15"/>
      <c r="PJC1" s="15"/>
      <c r="PJD1" s="15"/>
      <c r="PJE1" s="15"/>
      <c r="PJF1" s="15"/>
      <c r="PJG1" s="15"/>
      <c r="PJH1" s="15"/>
      <c r="PJI1" s="15"/>
      <c r="PJJ1" s="15"/>
      <c r="PJK1" s="15"/>
      <c r="PJL1" s="15"/>
      <c r="PJM1" s="15"/>
      <c r="PJN1" s="15"/>
      <c r="PJO1" s="15"/>
      <c r="PJP1" s="15"/>
      <c r="PJQ1" s="15"/>
      <c r="PJR1" s="15"/>
      <c r="PJS1" s="15"/>
      <c r="PJT1" s="15"/>
      <c r="PJU1" s="15"/>
      <c r="PJV1" s="15"/>
      <c r="PJW1" s="15"/>
      <c r="PJX1" s="15"/>
      <c r="PJY1" s="15"/>
      <c r="PJZ1" s="15"/>
      <c r="PKA1" s="15"/>
      <c r="PKB1" s="15"/>
      <c r="PKC1" s="15"/>
      <c r="PKD1" s="15"/>
      <c r="PKE1" s="15"/>
      <c r="PKF1" s="15"/>
      <c r="PKG1" s="15"/>
      <c r="PKH1" s="15"/>
      <c r="PKI1" s="15"/>
      <c r="PKJ1" s="15"/>
      <c r="PKK1" s="15"/>
      <c r="PKL1" s="15"/>
      <c r="PKM1" s="15"/>
      <c r="PKN1" s="15"/>
      <c r="PKO1" s="15"/>
      <c r="PKP1" s="15"/>
      <c r="PKQ1" s="15"/>
      <c r="PKR1" s="15"/>
      <c r="PKS1" s="15"/>
      <c r="PKT1" s="15"/>
      <c r="PKU1" s="15"/>
      <c r="PKV1" s="15"/>
      <c r="PKW1" s="15"/>
      <c r="PKX1" s="15"/>
      <c r="PKY1" s="15"/>
      <c r="PKZ1" s="15"/>
      <c r="PLA1" s="15"/>
      <c r="PLB1" s="15"/>
      <c r="PLC1" s="15"/>
      <c r="PLD1" s="15"/>
      <c r="PLE1" s="15"/>
      <c r="PLF1" s="15"/>
      <c r="PLG1" s="15"/>
      <c r="PLH1" s="15"/>
      <c r="PLI1" s="15"/>
      <c r="PLJ1" s="15"/>
      <c r="PLK1" s="15"/>
      <c r="PLL1" s="15"/>
      <c r="PLM1" s="15"/>
      <c r="PLN1" s="15"/>
      <c r="PLO1" s="15"/>
      <c r="PLP1" s="15"/>
      <c r="PLQ1" s="15"/>
      <c r="PLR1" s="15"/>
      <c r="PLS1" s="15"/>
      <c r="PLT1" s="15"/>
      <c r="PLU1" s="15"/>
      <c r="PLV1" s="15"/>
      <c r="PLW1" s="15"/>
      <c r="PLX1" s="15"/>
      <c r="PLY1" s="15"/>
      <c r="PLZ1" s="15"/>
      <c r="PMA1" s="15"/>
      <c r="PMB1" s="15"/>
      <c r="PMC1" s="15"/>
      <c r="PMD1" s="15"/>
      <c r="PME1" s="15"/>
      <c r="PMF1" s="15"/>
      <c r="PMG1" s="15"/>
      <c r="PMH1" s="15"/>
      <c r="PMI1" s="15"/>
      <c r="PMJ1" s="15"/>
      <c r="PMK1" s="15"/>
      <c r="PML1" s="15"/>
      <c r="PMM1" s="15"/>
      <c r="PMN1" s="15"/>
      <c r="PMO1" s="15"/>
      <c r="PMP1" s="15"/>
      <c r="PMQ1" s="15"/>
      <c r="PMR1" s="15"/>
      <c r="PMS1" s="15"/>
      <c r="PMT1" s="15"/>
      <c r="PMU1" s="15"/>
      <c r="PMV1" s="15"/>
      <c r="PMW1" s="15"/>
      <c r="PMX1" s="15"/>
      <c r="PMY1" s="15"/>
      <c r="PMZ1" s="15"/>
      <c r="PNA1" s="15"/>
      <c r="PNB1" s="15"/>
      <c r="PNC1" s="15"/>
      <c r="PND1" s="15"/>
      <c r="PNE1" s="15"/>
      <c r="PNF1" s="15"/>
      <c r="PNG1" s="15"/>
      <c r="PNH1" s="15"/>
      <c r="PNI1" s="15"/>
      <c r="PNJ1" s="15"/>
      <c r="PNK1" s="15"/>
      <c r="PNL1" s="15"/>
      <c r="PNM1" s="15"/>
      <c r="PNN1" s="15"/>
      <c r="PNO1" s="15"/>
      <c r="PNP1" s="15"/>
      <c r="PNQ1" s="15"/>
      <c r="PNR1" s="15"/>
      <c r="PNS1" s="15"/>
      <c r="PNT1" s="15"/>
      <c r="PNU1" s="15"/>
      <c r="PNV1" s="15"/>
      <c r="PNW1" s="15"/>
      <c r="PNX1" s="15"/>
      <c r="PNY1" s="15"/>
      <c r="PNZ1" s="15"/>
      <c r="POA1" s="15"/>
      <c r="POB1" s="15"/>
      <c r="POC1" s="15"/>
      <c r="POD1" s="15"/>
      <c r="POE1" s="15"/>
      <c r="POF1" s="15"/>
      <c r="POG1" s="15"/>
      <c r="POH1" s="15"/>
      <c r="POI1" s="15"/>
      <c r="POJ1" s="15"/>
      <c r="POK1" s="15"/>
      <c r="POL1" s="15"/>
      <c r="POM1" s="15"/>
      <c r="PON1" s="15"/>
      <c r="POO1" s="15"/>
      <c r="POP1" s="15"/>
      <c r="POQ1" s="15"/>
      <c r="POR1" s="15"/>
      <c r="POS1" s="15"/>
      <c r="POT1" s="15"/>
      <c r="POU1" s="15"/>
      <c r="POV1" s="15"/>
      <c r="POW1" s="15"/>
      <c r="POX1" s="15"/>
      <c r="POY1" s="15"/>
      <c r="POZ1" s="15"/>
      <c r="PPA1" s="15"/>
      <c r="PPB1" s="15"/>
      <c r="PPC1" s="15"/>
      <c r="PPD1" s="15"/>
      <c r="PPE1" s="15"/>
      <c r="PPF1" s="15"/>
      <c r="PPG1" s="15"/>
      <c r="PPH1" s="15"/>
      <c r="PPI1" s="15"/>
      <c r="PPJ1" s="15"/>
      <c r="PPK1" s="15"/>
      <c r="PPL1" s="15"/>
      <c r="PPM1" s="15"/>
      <c r="PPN1" s="15"/>
      <c r="PPO1" s="15"/>
      <c r="PPP1" s="15"/>
      <c r="PPQ1" s="15"/>
      <c r="PPR1" s="15"/>
      <c r="PPS1" s="15"/>
      <c r="PPT1" s="15"/>
      <c r="PPU1" s="15"/>
      <c r="PPV1" s="15"/>
      <c r="PPW1" s="15"/>
      <c r="PPX1" s="15"/>
      <c r="PPY1" s="15"/>
      <c r="PPZ1" s="15"/>
      <c r="PQA1" s="15"/>
      <c r="PQB1" s="15"/>
      <c r="PQC1" s="15"/>
      <c r="PQD1" s="15"/>
      <c r="PQE1" s="15"/>
      <c r="PQF1" s="15"/>
      <c r="PQG1" s="15"/>
      <c r="PQH1" s="15"/>
      <c r="PQI1" s="15"/>
      <c r="PQJ1" s="15"/>
      <c r="PQK1" s="15"/>
      <c r="PQL1" s="15"/>
      <c r="PQM1" s="15"/>
      <c r="PQN1" s="15"/>
      <c r="PQO1" s="15"/>
      <c r="PQP1" s="15"/>
      <c r="PQQ1" s="15"/>
      <c r="PQR1" s="15"/>
      <c r="PQS1" s="15"/>
      <c r="PQT1" s="15"/>
      <c r="PQU1" s="15"/>
      <c r="PQV1" s="15"/>
      <c r="PQW1" s="15"/>
      <c r="PQX1" s="15"/>
      <c r="PQY1" s="15"/>
      <c r="PQZ1" s="15"/>
      <c r="PRA1" s="15"/>
      <c r="PRB1" s="15"/>
      <c r="PRC1" s="15"/>
      <c r="PRD1" s="15"/>
      <c r="PRE1" s="15"/>
      <c r="PRF1" s="15"/>
      <c r="PRG1" s="15"/>
      <c r="PRH1" s="15"/>
      <c r="PRI1" s="15"/>
      <c r="PRJ1" s="15"/>
      <c r="PRK1" s="15"/>
      <c r="PRL1" s="15"/>
      <c r="PRM1" s="15"/>
      <c r="PRN1" s="15"/>
      <c r="PRO1" s="15"/>
      <c r="PRP1" s="15"/>
      <c r="PRQ1" s="15"/>
      <c r="PRR1" s="15"/>
      <c r="PRS1" s="15"/>
      <c r="PRT1" s="15"/>
      <c r="PRU1" s="15"/>
      <c r="PRV1" s="15"/>
      <c r="PRW1" s="15"/>
      <c r="PRX1" s="15"/>
      <c r="PRY1" s="15"/>
      <c r="PRZ1" s="15"/>
      <c r="PSA1" s="15"/>
      <c r="PSB1" s="15"/>
      <c r="PSC1" s="15"/>
      <c r="PSD1" s="15"/>
      <c r="PSE1" s="15"/>
      <c r="PSF1" s="15"/>
      <c r="PSG1" s="15"/>
      <c r="PSH1" s="15"/>
      <c r="PSI1" s="15"/>
      <c r="PSJ1" s="15"/>
      <c r="PSK1" s="15"/>
      <c r="PSL1" s="15"/>
      <c r="PSM1" s="15"/>
      <c r="PSN1" s="15"/>
      <c r="PSO1" s="15"/>
      <c r="PSP1" s="15"/>
      <c r="PSQ1" s="15"/>
      <c r="PSR1" s="15"/>
      <c r="PSS1" s="15"/>
      <c r="PST1" s="15"/>
      <c r="PSU1" s="15"/>
      <c r="PSV1" s="15"/>
      <c r="PSW1" s="15"/>
      <c r="PSX1" s="15"/>
      <c r="PSY1" s="15"/>
      <c r="PSZ1" s="15"/>
      <c r="PTA1" s="15"/>
      <c r="PTB1" s="15"/>
      <c r="PTC1" s="15"/>
      <c r="PTD1" s="15"/>
      <c r="PTE1" s="15"/>
      <c r="PTF1" s="15"/>
      <c r="PTG1" s="15"/>
      <c r="PTH1" s="15"/>
      <c r="PTI1" s="15"/>
      <c r="PTJ1" s="15"/>
      <c r="PTK1" s="15"/>
      <c r="PTL1" s="15"/>
      <c r="PTM1" s="15"/>
      <c r="PTN1" s="15"/>
      <c r="PTO1" s="15"/>
      <c r="PTP1" s="15"/>
      <c r="PTQ1" s="15"/>
      <c r="PTR1" s="15"/>
      <c r="PTS1" s="15"/>
      <c r="PTT1" s="15"/>
      <c r="PTU1" s="15"/>
      <c r="PTV1" s="15"/>
      <c r="PTW1" s="15"/>
      <c r="PTX1" s="15"/>
      <c r="PTY1" s="15"/>
      <c r="PTZ1" s="15"/>
      <c r="PUA1" s="15"/>
      <c r="PUB1" s="15"/>
      <c r="PUC1" s="15"/>
      <c r="PUD1" s="15"/>
      <c r="PUE1" s="15"/>
      <c r="PUF1" s="15"/>
      <c r="PUG1" s="15"/>
      <c r="PUH1" s="15"/>
      <c r="PUI1" s="15"/>
      <c r="PUJ1" s="15"/>
      <c r="PUK1" s="15"/>
      <c r="PUL1" s="15"/>
      <c r="PUM1" s="15"/>
      <c r="PUN1" s="15"/>
      <c r="PUO1" s="15"/>
      <c r="PUP1" s="15"/>
      <c r="PUQ1" s="15"/>
      <c r="PUR1" s="15"/>
      <c r="PUS1" s="15"/>
      <c r="PUT1" s="15"/>
      <c r="PUU1" s="15"/>
      <c r="PUV1" s="15"/>
      <c r="PUW1" s="15"/>
      <c r="PUX1" s="15"/>
      <c r="PUY1" s="15"/>
      <c r="PUZ1" s="15"/>
      <c r="PVA1" s="15"/>
      <c r="PVB1" s="15"/>
      <c r="PVC1" s="15"/>
      <c r="PVD1" s="15"/>
      <c r="PVE1" s="15"/>
      <c r="PVF1" s="15"/>
      <c r="PVG1" s="15"/>
      <c r="PVH1" s="15"/>
      <c r="PVI1" s="15"/>
      <c r="PVJ1" s="15"/>
      <c r="PVK1" s="15"/>
      <c r="PVL1" s="15"/>
      <c r="PVM1" s="15"/>
      <c r="PVN1" s="15"/>
      <c r="PVO1" s="15"/>
      <c r="PVP1" s="15"/>
      <c r="PVQ1" s="15"/>
      <c r="PVR1" s="15"/>
      <c r="PVS1" s="15"/>
      <c r="PVT1" s="15"/>
      <c r="PVU1" s="15"/>
      <c r="PVV1" s="15"/>
      <c r="PVW1" s="15"/>
      <c r="PVX1" s="15"/>
      <c r="PVY1" s="15"/>
      <c r="PVZ1" s="15"/>
      <c r="PWA1" s="15"/>
      <c r="PWB1" s="15"/>
      <c r="PWC1" s="15"/>
      <c r="PWD1" s="15"/>
      <c r="PWE1" s="15"/>
      <c r="PWF1" s="15"/>
      <c r="PWG1" s="15"/>
      <c r="PWH1" s="15"/>
      <c r="PWI1" s="15"/>
      <c r="PWJ1" s="15"/>
      <c r="PWK1" s="15"/>
      <c r="PWL1" s="15"/>
      <c r="PWM1" s="15"/>
      <c r="PWN1" s="15"/>
      <c r="PWO1" s="15"/>
      <c r="PWP1" s="15"/>
      <c r="PWQ1" s="15"/>
      <c r="PWR1" s="15"/>
      <c r="PWS1" s="15"/>
      <c r="PWT1" s="15"/>
      <c r="PWU1" s="15"/>
      <c r="PWV1" s="15"/>
      <c r="PWW1" s="15"/>
      <c r="PWX1" s="15"/>
      <c r="PWY1" s="15"/>
      <c r="PWZ1" s="15"/>
      <c r="PXA1" s="15"/>
      <c r="PXB1" s="15"/>
      <c r="PXC1" s="15"/>
      <c r="PXD1" s="15"/>
      <c r="PXE1" s="15"/>
      <c r="PXF1" s="15"/>
      <c r="PXG1" s="15"/>
      <c r="PXH1" s="15"/>
      <c r="PXI1" s="15"/>
      <c r="PXJ1" s="15"/>
      <c r="PXK1" s="15"/>
      <c r="PXL1" s="15"/>
      <c r="PXM1" s="15"/>
      <c r="PXN1" s="15"/>
      <c r="PXO1" s="15"/>
      <c r="PXP1" s="15"/>
      <c r="PXQ1" s="15"/>
      <c r="PXR1" s="15"/>
      <c r="PXS1" s="15"/>
      <c r="PXT1" s="15"/>
      <c r="PXU1" s="15"/>
      <c r="PXV1" s="15"/>
      <c r="PXW1" s="15"/>
      <c r="PXX1" s="15"/>
      <c r="PXY1" s="15"/>
      <c r="PXZ1" s="15"/>
      <c r="PYA1" s="15"/>
      <c r="PYB1" s="15"/>
      <c r="PYC1" s="15"/>
      <c r="PYD1" s="15"/>
      <c r="PYE1" s="15"/>
      <c r="PYF1" s="15"/>
      <c r="PYG1" s="15"/>
      <c r="PYH1" s="15"/>
      <c r="PYI1" s="15"/>
      <c r="PYJ1" s="15"/>
      <c r="PYK1" s="15"/>
      <c r="PYL1" s="15"/>
      <c r="PYM1" s="15"/>
      <c r="PYN1" s="15"/>
      <c r="PYO1" s="15"/>
      <c r="PYP1" s="15"/>
      <c r="PYQ1" s="15"/>
      <c r="PYR1" s="15"/>
      <c r="PYS1" s="15"/>
      <c r="PYT1" s="15"/>
      <c r="PYU1" s="15"/>
      <c r="PYV1" s="15"/>
      <c r="PYW1" s="15"/>
      <c r="PYX1" s="15"/>
      <c r="PYY1" s="15"/>
      <c r="PYZ1" s="15"/>
      <c r="PZA1" s="15"/>
      <c r="PZB1" s="15"/>
      <c r="PZC1" s="15"/>
      <c r="PZD1" s="15"/>
      <c r="PZE1" s="15"/>
      <c r="PZF1" s="15"/>
      <c r="PZG1" s="15"/>
      <c r="PZH1" s="15"/>
      <c r="PZI1" s="15"/>
      <c r="PZJ1" s="15"/>
      <c r="PZK1" s="15"/>
      <c r="PZL1" s="15"/>
      <c r="PZM1" s="15"/>
      <c r="PZN1" s="15"/>
      <c r="PZO1" s="15"/>
      <c r="PZP1" s="15"/>
      <c r="PZQ1" s="15"/>
      <c r="PZR1" s="15"/>
      <c r="PZS1" s="15"/>
      <c r="PZT1" s="15"/>
      <c r="PZU1" s="15"/>
      <c r="PZV1" s="15"/>
      <c r="PZW1" s="15"/>
      <c r="PZX1" s="15"/>
      <c r="PZY1" s="15"/>
      <c r="PZZ1" s="15"/>
      <c r="QAA1" s="15"/>
      <c r="QAB1" s="15"/>
      <c r="QAC1" s="15"/>
      <c r="QAD1" s="15"/>
      <c r="QAE1" s="15"/>
      <c r="QAF1" s="15"/>
      <c r="QAG1" s="15"/>
      <c r="QAH1" s="15"/>
      <c r="QAI1" s="15"/>
      <c r="QAJ1" s="15"/>
      <c r="QAK1" s="15"/>
      <c r="QAL1" s="15"/>
      <c r="QAM1" s="15"/>
      <c r="QAN1" s="15"/>
      <c r="QAO1" s="15"/>
      <c r="QAP1" s="15"/>
      <c r="QAQ1" s="15"/>
      <c r="QAR1" s="15"/>
      <c r="QAS1" s="15"/>
      <c r="QAT1" s="15"/>
      <c r="QAU1" s="15"/>
      <c r="QAV1" s="15"/>
      <c r="QAW1" s="15"/>
      <c r="QAX1" s="15"/>
      <c r="QAY1" s="15"/>
      <c r="QAZ1" s="15"/>
      <c r="QBA1" s="15"/>
      <c r="QBB1" s="15"/>
      <c r="QBC1" s="15"/>
      <c r="QBD1" s="15"/>
      <c r="QBE1" s="15"/>
      <c r="QBF1" s="15"/>
      <c r="QBG1" s="15"/>
      <c r="QBH1" s="15"/>
      <c r="QBI1" s="15"/>
      <c r="QBJ1" s="15"/>
      <c r="QBK1" s="15"/>
      <c r="QBL1" s="15"/>
      <c r="QBM1" s="15"/>
      <c r="QBN1" s="15"/>
      <c r="QBO1" s="15"/>
      <c r="QBP1" s="15"/>
      <c r="QBQ1" s="15"/>
      <c r="QBR1" s="15"/>
      <c r="QBS1" s="15"/>
      <c r="QBT1" s="15"/>
      <c r="QBU1" s="15"/>
      <c r="QBV1" s="15"/>
      <c r="QBW1" s="15"/>
      <c r="QBX1" s="15"/>
      <c r="QBY1" s="15"/>
      <c r="QBZ1" s="15"/>
      <c r="QCA1" s="15"/>
      <c r="QCB1" s="15"/>
      <c r="QCC1" s="15"/>
      <c r="QCD1" s="15"/>
      <c r="QCE1" s="15"/>
      <c r="QCF1" s="15"/>
      <c r="QCG1" s="15"/>
      <c r="QCH1" s="15"/>
      <c r="QCI1" s="15"/>
      <c r="QCJ1" s="15"/>
      <c r="QCK1" s="15"/>
      <c r="QCL1" s="15"/>
      <c r="QCM1" s="15"/>
      <c r="QCN1" s="15"/>
      <c r="QCO1" s="15"/>
      <c r="QCP1" s="15"/>
      <c r="QCQ1" s="15"/>
      <c r="QCR1" s="15"/>
      <c r="QCS1" s="15"/>
      <c r="QCT1" s="15"/>
      <c r="QCU1" s="15"/>
      <c r="QCV1" s="15"/>
      <c r="QCW1" s="15"/>
      <c r="QCX1" s="15"/>
      <c r="QCY1" s="15"/>
      <c r="QCZ1" s="15"/>
      <c r="QDA1" s="15"/>
      <c r="QDB1" s="15"/>
      <c r="QDC1" s="15"/>
      <c r="QDD1" s="15"/>
      <c r="QDE1" s="15"/>
      <c r="QDF1" s="15"/>
      <c r="QDG1" s="15"/>
      <c r="QDH1" s="15"/>
      <c r="QDI1" s="15"/>
      <c r="QDJ1" s="15"/>
      <c r="QDK1" s="15"/>
      <c r="QDL1" s="15"/>
      <c r="QDM1" s="15"/>
      <c r="QDN1" s="15"/>
      <c r="QDO1" s="15"/>
      <c r="QDP1" s="15"/>
      <c r="QDQ1" s="15"/>
      <c r="QDR1" s="15"/>
      <c r="QDS1" s="15"/>
      <c r="QDT1" s="15"/>
      <c r="QDU1" s="15"/>
      <c r="QDV1" s="15"/>
      <c r="QDW1" s="15"/>
      <c r="QDX1" s="15"/>
      <c r="QDY1" s="15"/>
      <c r="QDZ1" s="15"/>
      <c r="QEA1" s="15"/>
      <c r="QEB1" s="15"/>
      <c r="QEC1" s="15"/>
      <c r="QED1" s="15"/>
      <c r="QEE1" s="15"/>
      <c r="QEF1" s="15"/>
      <c r="QEG1" s="15"/>
      <c r="QEH1" s="15"/>
      <c r="QEI1" s="15"/>
      <c r="QEJ1" s="15"/>
      <c r="QEK1" s="15"/>
      <c r="QEL1" s="15"/>
      <c r="QEM1" s="15"/>
      <c r="QEN1" s="15"/>
      <c r="QEO1" s="15"/>
      <c r="QEP1" s="15"/>
      <c r="QEQ1" s="15"/>
      <c r="QER1" s="15"/>
      <c r="QES1" s="15"/>
      <c r="QET1" s="15"/>
      <c r="QEU1" s="15"/>
      <c r="QEV1" s="15"/>
      <c r="QEW1" s="15"/>
      <c r="QEX1" s="15"/>
      <c r="QEY1" s="15"/>
      <c r="QEZ1" s="15"/>
      <c r="QFA1" s="15"/>
      <c r="QFB1" s="15"/>
      <c r="QFC1" s="15"/>
      <c r="QFD1" s="15"/>
      <c r="QFE1" s="15"/>
      <c r="QFF1" s="15"/>
      <c r="QFG1" s="15"/>
      <c r="QFH1" s="15"/>
      <c r="QFI1" s="15"/>
      <c r="QFJ1" s="15"/>
      <c r="QFK1" s="15"/>
      <c r="QFL1" s="15"/>
      <c r="QFM1" s="15"/>
      <c r="QFN1" s="15"/>
      <c r="QFO1" s="15"/>
      <c r="QFP1" s="15"/>
      <c r="QFQ1" s="15"/>
      <c r="QFR1" s="15"/>
      <c r="QFS1" s="15"/>
      <c r="QFT1" s="15"/>
      <c r="QFU1" s="15"/>
      <c r="QFV1" s="15"/>
      <c r="QFW1" s="15"/>
      <c r="QFX1" s="15"/>
      <c r="QFY1" s="15"/>
      <c r="QFZ1" s="15"/>
      <c r="QGA1" s="15"/>
      <c r="QGB1" s="15"/>
      <c r="QGC1" s="15"/>
      <c r="QGD1" s="15"/>
      <c r="QGE1" s="15"/>
      <c r="QGF1" s="15"/>
      <c r="QGG1" s="15"/>
      <c r="QGH1" s="15"/>
      <c r="QGI1" s="15"/>
      <c r="QGJ1" s="15"/>
      <c r="QGK1" s="15"/>
      <c r="QGL1" s="15"/>
      <c r="QGM1" s="15"/>
      <c r="QGN1" s="15"/>
      <c r="QGO1" s="15"/>
      <c r="QGP1" s="15"/>
      <c r="QGQ1" s="15"/>
      <c r="QGR1" s="15"/>
      <c r="QGS1" s="15"/>
      <c r="QGT1" s="15"/>
      <c r="QGU1" s="15"/>
      <c r="QGV1" s="15"/>
      <c r="QGW1" s="15"/>
      <c r="QGX1" s="15"/>
      <c r="QGY1" s="15"/>
      <c r="QGZ1" s="15"/>
      <c r="QHA1" s="15"/>
      <c r="QHB1" s="15"/>
      <c r="QHC1" s="15"/>
      <c r="QHD1" s="15"/>
      <c r="QHE1" s="15"/>
      <c r="QHF1" s="15"/>
      <c r="QHG1" s="15"/>
      <c r="QHH1" s="15"/>
      <c r="QHI1" s="15"/>
      <c r="QHJ1" s="15"/>
      <c r="QHK1" s="15"/>
      <c r="QHL1" s="15"/>
      <c r="QHM1" s="15"/>
      <c r="QHN1" s="15"/>
      <c r="QHO1" s="15"/>
      <c r="QHP1" s="15"/>
      <c r="QHQ1" s="15"/>
      <c r="QHR1" s="15"/>
      <c r="QHS1" s="15"/>
      <c r="QHT1" s="15"/>
      <c r="QHU1" s="15"/>
      <c r="QHV1" s="15"/>
      <c r="QHW1" s="15"/>
      <c r="QHX1" s="15"/>
      <c r="QHY1" s="15"/>
      <c r="QHZ1" s="15"/>
      <c r="QIA1" s="15"/>
      <c r="QIB1" s="15"/>
      <c r="QIC1" s="15"/>
      <c r="QID1" s="15"/>
      <c r="QIE1" s="15"/>
      <c r="QIF1" s="15"/>
      <c r="QIG1" s="15"/>
      <c r="QIH1" s="15"/>
      <c r="QII1" s="15"/>
      <c r="QIJ1" s="15"/>
      <c r="QIK1" s="15"/>
      <c r="QIL1" s="15"/>
      <c r="QIM1" s="15"/>
      <c r="QIN1" s="15"/>
      <c r="QIO1" s="15"/>
      <c r="QIP1" s="15"/>
      <c r="QIQ1" s="15"/>
      <c r="QIR1" s="15"/>
      <c r="QIS1" s="15"/>
      <c r="QIT1" s="15"/>
      <c r="QIU1" s="15"/>
      <c r="QIV1" s="15"/>
      <c r="QIW1" s="15"/>
      <c r="QIX1" s="15"/>
      <c r="QIY1" s="15"/>
      <c r="QIZ1" s="15"/>
      <c r="QJA1" s="15"/>
      <c r="QJB1" s="15"/>
      <c r="QJC1" s="15"/>
      <c r="QJD1" s="15"/>
      <c r="QJE1" s="15"/>
      <c r="QJF1" s="15"/>
      <c r="QJG1" s="15"/>
      <c r="QJH1" s="15"/>
      <c r="QJI1" s="15"/>
      <c r="QJJ1" s="15"/>
      <c r="QJK1" s="15"/>
      <c r="QJL1" s="15"/>
      <c r="QJM1" s="15"/>
      <c r="QJN1" s="15"/>
      <c r="QJO1" s="15"/>
      <c r="QJP1" s="15"/>
      <c r="QJQ1" s="15"/>
      <c r="QJR1" s="15"/>
      <c r="QJS1" s="15"/>
      <c r="QJT1" s="15"/>
      <c r="QJU1" s="15"/>
      <c r="QJV1" s="15"/>
      <c r="QJW1" s="15"/>
      <c r="QJX1" s="15"/>
      <c r="QJY1" s="15"/>
      <c r="QJZ1" s="15"/>
      <c r="QKA1" s="15"/>
      <c r="QKB1" s="15"/>
      <c r="QKC1" s="15"/>
      <c r="QKD1" s="15"/>
      <c r="QKE1" s="15"/>
      <c r="QKF1" s="15"/>
      <c r="QKG1" s="15"/>
      <c r="QKH1" s="15"/>
      <c r="QKI1" s="15"/>
      <c r="QKJ1" s="15"/>
      <c r="QKK1" s="15"/>
      <c r="QKL1" s="15"/>
      <c r="QKM1" s="15"/>
      <c r="QKN1" s="15"/>
      <c r="QKO1" s="15"/>
      <c r="QKP1" s="15"/>
      <c r="QKQ1" s="15"/>
      <c r="QKR1" s="15"/>
      <c r="QKS1" s="15"/>
      <c r="QKT1" s="15"/>
      <c r="QKU1" s="15"/>
      <c r="QKV1" s="15"/>
      <c r="QKW1" s="15"/>
      <c r="QKX1" s="15"/>
      <c r="QKY1" s="15"/>
      <c r="QKZ1" s="15"/>
      <c r="QLA1" s="15"/>
      <c r="QLB1" s="15"/>
      <c r="QLC1" s="15"/>
      <c r="QLD1" s="15"/>
      <c r="QLE1" s="15"/>
      <c r="QLF1" s="15"/>
      <c r="QLG1" s="15"/>
      <c r="QLH1" s="15"/>
      <c r="QLI1" s="15"/>
      <c r="QLJ1" s="15"/>
      <c r="QLK1" s="15"/>
      <c r="QLL1" s="15"/>
      <c r="QLM1" s="15"/>
      <c r="QLN1" s="15"/>
      <c r="QLO1" s="15"/>
      <c r="QLP1" s="15"/>
      <c r="QLQ1" s="15"/>
      <c r="QLR1" s="15"/>
      <c r="QLS1" s="15"/>
      <c r="QLT1" s="15"/>
      <c r="QLU1" s="15"/>
      <c r="QLV1" s="15"/>
      <c r="QLW1" s="15"/>
      <c r="QLX1" s="15"/>
      <c r="QLY1" s="15"/>
      <c r="QLZ1" s="15"/>
      <c r="QMA1" s="15"/>
      <c r="QMB1" s="15"/>
      <c r="QMC1" s="15"/>
      <c r="QMD1" s="15"/>
      <c r="QME1" s="15"/>
      <c r="QMF1" s="15"/>
      <c r="QMG1" s="15"/>
      <c r="QMH1" s="15"/>
      <c r="QMI1" s="15"/>
      <c r="QMJ1" s="15"/>
      <c r="QMK1" s="15"/>
      <c r="QML1" s="15"/>
      <c r="QMM1" s="15"/>
      <c r="QMN1" s="15"/>
      <c r="QMO1" s="15"/>
      <c r="QMP1" s="15"/>
      <c r="QMQ1" s="15"/>
      <c r="QMR1" s="15"/>
      <c r="QMS1" s="15"/>
      <c r="QMT1" s="15"/>
      <c r="QMU1" s="15"/>
      <c r="QMV1" s="15"/>
      <c r="QMW1" s="15"/>
      <c r="QMX1" s="15"/>
      <c r="QMY1" s="15"/>
      <c r="QMZ1" s="15"/>
      <c r="QNA1" s="15"/>
      <c r="QNB1" s="15"/>
      <c r="QNC1" s="15"/>
      <c r="QND1" s="15"/>
      <c r="QNE1" s="15"/>
      <c r="QNF1" s="15"/>
      <c r="QNG1" s="15"/>
      <c r="QNH1" s="15"/>
      <c r="QNI1" s="15"/>
      <c r="QNJ1" s="15"/>
      <c r="QNK1" s="15"/>
      <c r="QNL1" s="15"/>
      <c r="QNM1" s="15"/>
      <c r="QNN1" s="15"/>
      <c r="QNO1" s="15"/>
      <c r="QNP1" s="15"/>
      <c r="QNQ1" s="15"/>
      <c r="QNR1" s="15"/>
      <c r="QNS1" s="15"/>
      <c r="QNT1" s="15"/>
      <c r="QNU1" s="15"/>
      <c r="QNV1" s="15"/>
      <c r="QNW1" s="15"/>
      <c r="QNX1" s="15"/>
      <c r="QNY1" s="15"/>
      <c r="QNZ1" s="15"/>
      <c r="QOA1" s="15"/>
      <c r="QOB1" s="15"/>
      <c r="QOC1" s="15"/>
      <c r="QOD1" s="15"/>
      <c r="QOE1" s="15"/>
      <c r="QOF1" s="15"/>
      <c r="QOG1" s="15"/>
      <c r="QOH1" s="15"/>
      <c r="QOI1" s="15"/>
      <c r="QOJ1" s="15"/>
      <c r="QOK1" s="15"/>
      <c r="QOL1" s="15"/>
      <c r="QOM1" s="15"/>
      <c r="QON1" s="15"/>
      <c r="QOO1" s="15"/>
      <c r="QOP1" s="15"/>
      <c r="QOQ1" s="15"/>
      <c r="QOR1" s="15"/>
      <c r="QOS1" s="15"/>
      <c r="QOT1" s="15"/>
      <c r="QOU1" s="15"/>
      <c r="QOV1" s="15"/>
      <c r="QOW1" s="15"/>
      <c r="QOX1" s="15"/>
      <c r="QOY1" s="15"/>
      <c r="QOZ1" s="15"/>
      <c r="QPA1" s="15"/>
      <c r="QPB1" s="15"/>
      <c r="QPC1" s="15"/>
      <c r="QPD1" s="15"/>
      <c r="QPE1" s="15"/>
      <c r="QPF1" s="15"/>
      <c r="QPG1" s="15"/>
      <c r="QPH1" s="15"/>
      <c r="QPI1" s="15"/>
      <c r="QPJ1" s="15"/>
      <c r="QPK1" s="15"/>
      <c r="QPL1" s="15"/>
      <c r="QPM1" s="15"/>
      <c r="QPN1" s="15"/>
      <c r="QPO1" s="15"/>
      <c r="QPP1" s="15"/>
      <c r="QPQ1" s="15"/>
      <c r="QPR1" s="15"/>
      <c r="QPS1" s="15"/>
      <c r="QPT1" s="15"/>
      <c r="QPU1" s="15"/>
      <c r="QPV1" s="15"/>
      <c r="QPW1" s="15"/>
      <c r="QPX1" s="15"/>
      <c r="QPY1" s="15"/>
      <c r="QPZ1" s="15"/>
      <c r="QQA1" s="15"/>
      <c r="QQB1" s="15"/>
      <c r="QQC1" s="15"/>
      <c r="QQD1" s="15"/>
      <c r="QQE1" s="15"/>
      <c r="QQF1" s="15"/>
      <c r="QQG1" s="15"/>
      <c r="QQH1" s="15"/>
      <c r="QQI1" s="15"/>
      <c r="QQJ1" s="15"/>
      <c r="QQK1" s="15"/>
      <c r="QQL1" s="15"/>
      <c r="QQM1" s="15"/>
      <c r="QQN1" s="15"/>
      <c r="QQO1" s="15"/>
      <c r="QQP1" s="15"/>
      <c r="QQQ1" s="15"/>
      <c r="QQR1" s="15"/>
      <c r="QQS1" s="15"/>
      <c r="QQT1" s="15"/>
      <c r="QQU1" s="15"/>
      <c r="QQV1" s="15"/>
      <c r="QQW1" s="15"/>
      <c r="QQX1" s="15"/>
      <c r="QQY1" s="15"/>
      <c r="QQZ1" s="15"/>
      <c r="QRA1" s="15"/>
      <c r="QRB1" s="15"/>
      <c r="QRC1" s="15"/>
      <c r="QRD1" s="15"/>
      <c r="QRE1" s="15"/>
      <c r="QRF1" s="15"/>
      <c r="QRG1" s="15"/>
      <c r="QRH1" s="15"/>
      <c r="QRI1" s="15"/>
      <c r="QRJ1" s="15"/>
      <c r="QRK1" s="15"/>
      <c r="QRL1" s="15"/>
      <c r="QRM1" s="15"/>
      <c r="QRN1" s="15"/>
      <c r="QRO1" s="15"/>
      <c r="QRP1" s="15"/>
      <c r="QRQ1" s="15"/>
      <c r="QRR1" s="15"/>
      <c r="QRS1" s="15"/>
      <c r="QRT1" s="15"/>
      <c r="QRU1" s="15"/>
      <c r="QRV1" s="15"/>
      <c r="QRW1" s="15"/>
      <c r="QRX1" s="15"/>
      <c r="QRY1" s="15"/>
      <c r="QRZ1" s="15"/>
      <c r="QSA1" s="15"/>
      <c r="QSB1" s="15"/>
      <c r="QSC1" s="15"/>
      <c r="QSD1" s="15"/>
      <c r="QSE1" s="15"/>
      <c r="QSF1" s="15"/>
      <c r="QSG1" s="15"/>
      <c r="QSH1" s="15"/>
      <c r="QSI1" s="15"/>
      <c r="QSJ1" s="15"/>
      <c r="QSK1" s="15"/>
      <c r="QSL1" s="15"/>
      <c r="QSM1" s="15"/>
      <c r="QSN1" s="15"/>
      <c r="QSO1" s="15"/>
      <c r="QSP1" s="15"/>
      <c r="QSQ1" s="15"/>
      <c r="QSR1" s="15"/>
      <c r="QSS1" s="15"/>
      <c r="QST1" s="15"/>
      <c r="QSU1" s="15"/>
      <c r="QSV1" s="15"/>
      <c r="QSW1" s="15"/>
      <c r="QSX1" s="15"/>
      <c r="QSY1" s="15"/>
      <c r="QSZ1" s="15"/>
      <c r="QTA1" s="15"/>
      <c r="QTB1" s="15"/>
      <c r="QTC1" s="15"/>
      <c r="QTD1" s="15"/>
      <c r="QTE1" s="15"/>
      <c r="QTF1" s="15"/>
      <c r="QTG1" s="15"/>
      <c r="QTH1" s="15"/>
      <c r="QTI1" s="15"/>
      <c r="QTJ1" s="15"/>
      <c r="QTK1" s="15"/>
      <c r="QTL1" s="15"/>
      <c r="QTM1" s="15"/>
      <c r="QTN1" s="15"/>
      <c r="QTO1" s="15"/>
      <c r="QTP1" s="15"/>
      <c r="QTQ1" s="15"/>
      <c r="QTR1" s="15"/>
      <c r="QTS1" s="15"/>
      <c r="QTT1" s="15"/>
      <c r="QTU1" s="15"/>
      <c r="QTV1" s="15"/>
      <c r="QTW1" s="15"/>
      <c r="QTX1" s="15"/>
      <c r="QTY1" s="15"/>
      <c r="QTZ1" s="15"/>
      <c r="QUA1" s="15"/>
      <c r="QUB1" s="15"/>
      <c r="QUC1" s="15"/>
      <c r="QUD1" s="15"/>
      <c r="QUE1" s="15"/>
      <c r="QUF1" s="15"/>
      <c r="QUG1" s="15"/>
      <c r="QUH1" s="15"/>
      <c r="QUI1" s="15"/>
      <c r="QUJ1" s="15"/>
      <c r="QUK1" s="15"/>
      <c r="QUL1" s="15"/>
      <c r="QUM1" s="15"/>
      <c r="QUN1" s="15"/>
      <c r="QUO1" s="15"/>
      <c r="QUP1" s="15"/>
      <c r="QUQ1" s="15"/>
      <c r="QUR1" s="15"/>
      <c r="QUS1" s="15"/>
      <c r="QUT1" s="15"/>
      <c r="QUU1" s="15"/>
      <c r="QUV1" s="15"/>
      <c r="QUW1" s="15"/>
      <c r="QUX1" s="15"/>
      <c r="QUY1" s="15"/>
      <c r="QUZ1" s="15"/>
      <c r="QVA1" s="15"/>
      <c r="QVB1" s="15"/>
      <c r="QVC1" s="15"/>
      <c r="QVD1" s="15"/>
      <c r="QVE1" s="15"/>
      <c r="QVF1" s="15"/>
      <c r="QVG1" s="15"/>
      <c r="QVH1" s="15"/>
      <c r="QVI1" s="15"/>
      <c r="QVJ1" s="15"/>
      <c r="QVK1" s="15"/>
      <c r="QVL1" s="15"/>
      <c r="QVM1" s="15"/>
      <c r="QVN1" s="15"/>
      <c r="QVO1" s="15"/>
      <c r="QVP1" s="15"/>
      <c r="QVQ1" s="15"/>
      <c r="QVR1" s="15"/>
      <c r="QVS1" s="15"/>
      <c r="QVT1" s="15"/>
      <c r="QVU1" s="15"/>
      <c r="QVV1" s="15"/>
      <c r="QVW1" s="15"/>
      <c r="QVX1" s="15"/>
      <c r="QVY1" s="15"/>
      <c r="QVZ1" s="15"/>
      <c r="QWA1" s="15"/>
      <c r="QWB1" s="15"/>
      <c r="QWC1" s="15"/>
      <c r="QWD1" s="15"/>
      <c r="QWE1" s="15"/>
      <c r="QWF1" s="15"/>
      <c r="QWG1" s="15"/>
      <c r="QWH1" s="15"/>
      <c r="QWI1" s="15"/>
      <c r="QWJ1" s="15"/>
      <c r="QWK1" s="15"/>
      <c r="QWL1" s="15"/>
      <c r="QWM1" s="15"/>
      <c r="QWN1" s="15"/>
      <c r="QWO1" s="15"/>
      <c r="QWP1" s="15"/>
      <c r="QWQ1" s="15"/>
      <c r="QWR1" s="15"/>
      <c r="QWS1" s="15"/>
      <c r="QWT1" s="15"/>
      <c r="QWU1" s="15"/>
      <c r="QWV1" s="15"/>
      <c r="QWW1" s="15"/>
      <c r="QWX1" s="15"/>
      <c r="QWY1" s="15"/>
      <c r="QWZ1" s="15"/>
      <c r="QXA1" s="15"/>
      <c r="QXB1" s="15"/>
      <c r="QXC1" s="15"/>
      <c r="QXD1" s="15"/>
      <c r="QXE1" s="15"/>
      <c r="QXF1" s="15"/>
      <c r="QXG1" s="15"/>
      <c r="QXH1" s="15"/>
      <c r="QXI1" s="15"/>
      <c r="QXJ1" s="15"/>
      <c r="QXK1" s="15"/>
      <c r="QXL1" s="15"/>
      <c r="QXM1" s="15"/>
      <c r="QXN1" s="15"/>
      <c r="QXO1" s="15"/>
      <c r="QXP1" s="15"/>
      <c r="QXQ1" s="15"/>
      <c r="QXR1" s="15"/>
      <c r="QXS1" s="15"/>
      <c r="QXT1" s="15"/>
      <c r="QXU1" s="15"/>
      <c r="QXV1" s="15"/>
      <c r="QXW1" s="15"/>
      <c r="QXX1" s="15"/>
      <c r="QXY1" s="15"/>
      <c r="QXZ1" s="15"/>
      <c r="QYA1" s="15"/>
      <c r="QYB1" s="15"/>
      <c r="QYC1" s="15"/>
      <c r="QYD1" s="15"/>
      <c r="QYE1" s="15"/>
      <c r="QYF1" s="15"/>
      <c r="QYG1" s="15"/>
      <c r="QYH1" s="15"/>
      <c r="QYI1" s="15"/>
      <c r="QYJ1" s="15"/>
      <c r="QYK1" s="15"/>
      <c r="QYL1" s="15"/>
      <c r="QYM1" s="15"/>
      <c r="QYN1" s="15"/>
      <c r="QYO1" s="15"/>
      <c r="QYP1" s="15"/>
      <c r="QYQ1" s="15"/>
      <c r="QYR1" s="15"/>
      <c r="QYS1" s="15"/>
      <c r="QYT1" s="15"/>
      <c r="QYU1" s="15"/>
      <c r="QYV1" s="15"/>
      <c r="QYW1" s="15"/>
      <c r="QYX1" s="15"/>
      <c r="QYY1" s="15"/>
      <c r="QYZ1" s="15"/>
      <c r="QZA1" s="15"/>
      <c r="QZB1" s="15"/>
      <c r="QZC1" s="15"/>
      <c r="QZD1" s="15"/>
      <c r="QZE1" s="15"/>
      <c r="QZF1" s="15"/>
      <c r="QZG1" s="15"/>
      <c r="QZH1" s="15"/>
      <c r="QZI1" s="15"/>
      <c r="QZJ1" s="15"/>
      <c r="QZK1" s="15"/>
      <c r="QZL1" s="15"/>
      <c r="QZM1" s="15"/>
      <c r="QZN1" s="15"/>
      <c r="QZO1" s="15"/>
      <c r="QZP1" s="15"/>
      <c r="QZQ1" s="15"/>
      <c r="QZR1" s="15"/>
      <c r="QZS1" s="15"/>
      <c r="QZT1" s="15"/>
      <c r="QZU1" s="15"/>
      <c r="QZV1" s="15"/>
      <c r="QZW1" s="15"/>
      <c r="QZX1" s="15"/>
      <c r="QZY1" s="15"/>
      <c r="QZZ1" s="15"/>
      <c r="RAA1" s="15"/>
      <c r="RAB1" s="15"/>
      <c r="RAC1" s="15"/>
      <c r="RAD1" s="15"/>
      <c r="RAE1" s="15"/>
      <c r="RAF1" s="15"/>
      <c r="RAG1" s="15"/>
      <c r="RAH1" s="15"/>
      <c r="RAI1" s="15"/>
      <c r="RAJ1" s="15"/>
      <c r="RAK1" s="15"/>
      <c r="RAL1" s="15"/>
      <c r="RAM1" s="15"/>
      <c r="RAN1" s="15"/>
      <c r="RAO1" s="15"/>
      <c r="RAP1" s="15"/>
      <c r="RAQ1" s="15"/>
      <c r="RAR1" s="15"/>
      <c r="RAS1" s="15"/>
      <c r="RAT1" s="15"/>
      <c r="RAU1" s="15"/>
      <c r="RAV1" s="15"/>
      <c r="RAW1" s="15"/>
      <c r="RAX1" s="15"/>
      <c r="RAY1" s="15"/>
      <c r="RAZ1" s="15"/>
      <c r="RBA1" s="15"/>
      <c r="RBB1" s="15"/>
      <c r="RBC1" s="15"/>
      <c r="RBD1" s="15"/>
      <c r="RBE1" s="15"/>
      <c r="RBF1" s="15"/>
      <c r="RBG1" s="15"/>
      <c r="RBH1" s="15"/>
      <c r="RBI1" s="15"/>
      <c r="RBJ1" s="15"/>
      <c r="RBK1" s="15"/>
      <c r="RBL1" s="15"/>
      <c r="RBM1" s="15"/>
      <c r="RBN1" s="15"/>
      <c r="RBO1" s="15"/>
      <c r="RBP1" s="15"/>
      <c r="RBQ1" s="15"/>
      <c r="RBR1" s="15"/>
      <c r="RBS1" s="15"/>
      <c r="RBT1" s="15"/>
      <c r="RBU1" s="15"/>
      <c r="RBV1" s="15"/>
      <c r="RBW1" s="15"/>
      <c r="RBX1" s="15"/>
      <c r="RBY1" s="15"/>
      <c r="RBZ1" s="15"/>
      <c r="RCA1" s="15"/>
      <c r="RCB1" s="15"/>
      <c r="RCC1" s="15"/>
      <c r="RCD1" s="15"/>
      <c r="RCE1" s="15"/>
      <c r="RCF1" s="15"/>
      <c r="RCG1" s="15"/>
      <c r="RCH1" s="15"/>
      <c r="RCI1" s="15"/>
      <c r="RCJ1" s="15"/>
      <c r="RCK1" s="15"/>
      <c r="RCL1" s="15"/>
      <c r="RCM1" s="15"/>
      <c r="RCN1" s="15"/>
      <c r="RCO1" s="15"/>
      <c r="RCP1" s="15"/>
      <c r="RCQ1" s="15"/>
      <c r="RCR1" s="15"/>
      <c r="RCS1" s="15"/>
      <c r="RCT1" s="15"/>
      <c r="RCU1" s="15"/>
      <c r="RCV1" s="15"/>
      <c r="RCW1" s="15"/>
      <c r="RCX1" s="15"/>
      <c r="RCY1" s="15"/>
      <c r="RCZ1" s="15"/>
      <c r="RDA1" s="15"/>
      <c r="RDB1" s="15"/>
      <c r="RDC1" s="15"/>
      <c r="RDD1" s="15"/>
      <c r="RDE1" s="15"/>
      <c r="RDF1" s="15"/>
      <c r="RDG1" s="15"/>
      <c r="RDH1" s="15"/>
      <c r="RDI1" s="15"/>
      <c r="RDJ1" s="15"/>
      <c r="RDK1" s="15"/>
      <c r="RDL1" s="15"/>
      <c r="RDM1" s="15"/>
      <c r="RDN1" s="15"/>
      <c r="RDO1" s="15"/>
      <c r="RDP1" s="15"/>
      <c r="RDQ1" s="15"/>
      <c r="RDR1" s="15"/>
      <c r="RDS1" s="15"/>
      <c r="RDT1" s="15"/>
      <c r="RDU1" s="15"/>
      <c r="RDV1" s="15"/>
      <c r="RDW1" s="15"/>
      <c r="RDX1" s="15"/>
      <c r="RDY1" s="15"/>
      <c r="RDZ1" s="15"/>
      <c r="REA1" s="15"/>
      <c r="REB1" s="15"/>
      <c r="REC1" s="15"/>
      <c r="RED1" s="15"/>
      <c r="REE1" s="15"/>
      <c r="REF1" s="15"/>
      <c r="REG1" s="15"/>
      <c r="REH1" s="15"/>
      <c r="REI1" s="15"/>
      <c r="REJ1" s="15"/>
      <c r="REK1" s="15"/>
      <c r="REL1" s="15"/>
      <c r="REM1" s="15"/>
      <c r="REN1" s="15"/>
      <c r="REO1" s="15"/>
      <c r="REP1" s="15"/>
      <c r="REQ1" s="15"/>
      <c r="RER1" s="15"/>
      <c r="RES1" s="15"/>
      <c r="RET1" s="15"/>
      <c r="REU1" s="15"/>
      <c r="REV1" s="15"/>
      <c r="REW1" s="15"/>
      <c r="REX1" s="15"/>
      <c r="REY1" s="15"/>
      <c r="REZ1" s="15"/>
      <c r="RFA1" s="15"/>
      <c r="RFB1" s="15"/>
      <c r="RFC1" s="15"/>
      <c r="RFD1" s="15"/>
      <c r="RFE1" s="15"/>
      <c r="RFF1" s="15"/>
      <c r="RFG1" s="15"/>
      <c r="RFH1" s="15"/>
      <c r="RFI1" s="15"/>
      <c r="RFJ1" s="15"/>
      <c r="RFK1" s="15"/>
      <c r="RFL1" s="15"/>
      <c r="RFM1" s="15"/>
      <c r="RFN1" s="15"/>
      <c r="RFO1" s="15"/>
      <c r="RFP1" s="15"/>
      <c r="RFQ1" s="15"/>
      <c r="RFR1" s="15"/>
      <c r="RFS1" s="15"/>
      <c r="RFT1" s="15"/>
      <c r="RFU1" s="15"/>
      <c r="RFV1" s="15"/>
      <c r="RFW1" s="15"/>
      <c r="RFX1" s="15"/>
      <c r="RFY1" s="15"/>
      <c r="RFZ1" s="15"/>
      <c r="RGA1" s="15"/>
      <c r="RGB1" s="15"/>
      <c r="RGC1" s="15"/>
      <c r="RGD1" s="15"/>
      <c r="RGE1" s="15"/>
      <c r="RGF1" s="15"/>
      <c r="RGG1" s="15"/>
      <c r="RGH1" s="15"/>
      <c r="RGI1" s="15"/>
      <c r="RGJ1" s="15"/>
      <c r="RGK1" s="15"/>
      <c r="RGL1" s="15"/>
      <c r="RGM1" s="15"/>
      <c r="RGN1" s="15"/>
      <c r="RGO1" s="15"/>
      <c r="RGP1" s="15"/>
      <c r="RGQ1" s="15"/>
      <c r="RGR1" s="15"/>
      <c r="RGS1" s="15"/>
      <c r="RGT1" s="15"/>
      <c r="RGU1" s="15"/>
      <c r="RGV1" s="15"/>
      <c r="RGW1" s="15"/>
      <c r="RGX1" s="15"/>
      <c r="RGY1" s="15"/>
      <c r="RGZ1" s="15"/>
      <c r="RHA1" s="15"/>
      <c r="RHB1" s="15"/>
      <c r="RHC1" s="15"/>
      <c r="RHD1" s="15"/>
      <c r="RHE1" s="15"/>
      <c r="RHF1" s="15"/>
      <c r="RHG1" s="15"/>
      <c r="RHH1" s="15"/>
      <c r="RHI1" s="15"/>
      <c r="RHJ1" s="15"/>
      <c r="RHK1" s="15"/>
      <c r="RHL1" s="15"/>
      <c r="RHM1" s="15"/>
      <c r="RHN1" s="15"/>
      <c r="RHO1" s="15"/>
      <c r="RHP1" s="15"/>
      <c r="RHQ1" s="15"/>
      <c r="RHR1" s="15"/>
      <c r="RHS1" s="15"/>
      <c r="RHT1" s="15"/>
      <c r="RHU1" s="15"/>
      <c r="RHV1" s="15"/>
      <c r="RHW1" s="15"/>
      <c r="RHX1" s="15"/>
      <c r="RHY1" s="15"/>
      <c r="RHZ1" s="15"/>
      <c r="RIA1" s="15"/>
      <c r="RIB1" s="15"/>
      <c r="RIC1" s="15"/>
      <c r="RID1" s="15"/>
      <c r="RIE1" s="15"/>
      <c r="RIF1" s="15"/>
      <c r="RIG1" s="15"/>
      <c r="RIH1" s="15"/>
      <c r="RII1" s="15"/>
      <c r="RIJ1" s="15"/>
      <c r="RIK1" s="15"/>
      <c r="RIL1" s="15"/>
      <c r="RIM1" s="15"/>
      <c r="RIN1" s="15"/>
      <c r="RIO1" s="15"/>
      <c r="RIP1" s="15"/>
      <c r="RIQ1" s="15"/>
      <c r="RIR1" s="15"/>
      <c r="RIS1" s="15"/>
      <c r="RIT1" s="15"/>
      <c r="RIU1" s="15"/>
      <c r="RIV1" s="15"/>
      <c r="RIW1" s="15"/>
      <c r="RIX1" s="15"/>
      <c r="RIY1" s="15"/>
      <c r="RIZ1" s="15"/>
      <c r="RJA1" s="15"/>
      <c r="RJB1" s="15"/>
      <c r="RJC1" s="15"/>
      <c r="RJD1" s="15"/>
      <c r="RJE1" s="15"/>
      <c r="RJF1" s="15"/>
      <c r="RJG1" s="15"/>
      <c r="RJH1" s="15"/>
      <c r="RJI1" s="15"/>
      <c r="RJJ1" s="15"/>
      <c r="RJK1" s="15"/>
      <c r="RJL1" s="15"/>
      <c r="RJM1" s="15"/>
      <c r="RJN1" s="15"/>
      <c r="RJO1" s="15"/>
      <c r="RJP1" s="15"/>
      <c r="RJQ1" s="15"/>
      <c r="RJR1" s="15"/>
      <c r="RJS1" s="15"/>
      <c r="RJT1" s="15"/>
      <c r="RJU1" s="15"/>
      <c r="RJV1" s="15"/>
      <c r="RJW1" s="15"/>
      <c r="RJX1" s="15"/>
      <c r="RJY1" s="15"/>
      <c r="RJZ1" s="15"/>
      <c r="RKA1" s="15"/>
      <c r="RKB1" s="15"/>
      <c r="RKC1" s="15"/>
      <c r="RKD1" s="15"/>
      <c r="RKE1" s="15"/>
      <c r="RKF1" s="15"/>
      <c r="RKG1" s="15"/>
      <c r="RKH1" s="15"/>
      <c r="RKI1" s="15"/>
      <c r="RKJ1" s="15"/>
      <c r="RKK1" s="15"/>
      <c r="RKL1" s="15"/>
      <c r="RKM1" s="15"/>
      <c r="RKN1" s="15"/>
      <c r="RKO1" s="15"/>
      <c r="RKP1" s="15"/>
      <c r="RKQ1" s="15"/>
      <c r="RKR1" s="15"/>
      <c r="RKS1" s="15"/>
      <c r="RKT1" s="15"/>
      <c r="RKU1" s="15"/>
      <c r="RKV1" s="15"/>
      <c r="RKW1" s="15"/>
      <c r="RKX1" s="15"/>
      <c r="RKY1" s="15"/>
      <c r="RKZ1" s="15"/>
      <c r="RLA1" s="15"/>
      <c r="RLB1" s="15"/>
      <c r="RLC1" s="15"/>
      <c r="RLD1" s="15"/>
      <c r="RLE1" s="15"/>
      <c r="RLF1" s="15"/>
      <c r="RLG1" s="15"/>
      <c r="RLH1" s="15"/>
      <c r="RLI1" s="15"/>
      <c r="RLJ1" s="15"/>
      <c r="RLK1" s="15"/>
      <c r="RLL1" s="15"/>
      <c r="RLM1" s="15"/>
      <c r="RLN1" s="15"/>
      <c r="RLO1" s="15"/>
      <c r="RLP1" s="15"/>
      <c r="RLQ1" s="15"/>
      <c r="RLR1" s="15"/>
      <c r="RLS1" s="15"/>
      <c r="RLT1" s="15"/>
      <c r="RLU1" s="15"/>
      <c r="RLV1" s="15"/>
      <c r="RLW1" s="15"/>
      <c r="RLX1" s="15"/>
      <c r="RLY1" s="15"/>
      <c r="RLZ1" s="15"/>
      <c r="RMA1" s="15"/>
      <c r="RMB1" s="15"/>
      <c r="RMC1" s="15"/>
      <c r="RMD1" s="15"/>
      <c r="RME1" s="15"/>
      <c r="RMF1" s="15"/>
      <c r="RMG1" s="15"/>
      <c r="RMH1" s="15"/>
      <c r="RMI1" s="15"/>
      <c r="RMJ1" s="15"/>
      <c r="RMK1" s="15"/>
      <c r="RML1" s="15"/>
      <c r="RMM1" s="15"/>
      <c r="RMN1" s="15"/>
      <c r="RMO1" s="15"/>
      <c r="RMP1" s="15"/>
      <c r="RMQ1" s="15"/>
      <c r="RMR1" s="15"/>
      <c r="RMS1" s="15"/>
      <c r="RMT1" s="15"/>
      <c r="RMU1" s="15"/>
      <c r="RMV1" s="15"/>
      <c r="RMW1" s="15"/>
      <c r="RMX1" s="15"/>
      <c r="RMY1" s="15"/>
      <c r="RMZ1" s="15"/>
      <c r="RNA1" s="15"/>
      <c r="RNB1" s="15"/>
      <c r="RNC1" s="15"/>
      <c r="RND1" s="15"/>
      <c r="RNE1" s="15"/>
      <c r="RNF1" s="15"/>
      <c r="RNG1" s="15"/>
      <c r="RNH1" s="15"/>
      <c r="RNI1" s="15"/>
      <c r="RNJ1" s="15"/>
      <c r="RNK1" s="15"/>
      <c r="RNL1" s="15"/>
      <c r="RNM1" s="15"/>
      <c r="RNN1" s="15"/>
      <c r="RNO1" s="15"/>
      <c r="RNP1" s="15"/>
      <c r="RNQ1" s="15"/>
      <c r="RNR1" s="15"/>
      <c r="RNS1" s="15"/>
      <c r="RNT1" s="15"/>
      <c r="RNU1" s="15"/>
      <c r="RNV1" s="15"/>
      <c r="RNW1" s="15"/>
      <c r="RNX1" s="15"/>
      <c r="RNY1" s="15"/>
      <c r="RNZ1" s="15"/>
      <c r="ROA1" s="15"/>
      <c r="ROB1" s="15"/>
      <c r="ROC1" s="15"/>
      <c r="ROD1" s="15"/>
      <c r="ROE1" s="15"/>
      <c r="ROF1" s="15"/>
      <c r="ROG1" s="15"/>
      <c r="ROH1" s="15"/>
      <c r="ROI1" s="15"/>
      <c r="ROJ1" s="15"/>
      <c r="ROK1" s="15"/>
      <c r="ROL1" s="15"/>
      <c r="ROM1" s="15"/>
      <c r="RON1" s="15"/>
      <c r="ROO1" s="15"/>
      <c r="ROP1" s="15"/>
      <c r="ROQ1" s="15"/>
      <c r="ROR1" s="15"/>
      <c r="ROS1" s="15"/>
      <c r="ROT1" s="15"/>
      <c r="ROU1" s="15"/>
      <c r="ROV1" s="15"/>
      <c r="ROW1" s="15"/>
      <c r="ROX1" s="15"/>
      <c r="ROY1" s="15"/>
      <c r="ROZ1" s="15"/>
      <c r="RPA1" s="15"/>
      <c r="RPB1" s="15"/>
      <c r="RPC1" s="15"/>
      <c r="RPD1" s="15"/>
      <c r="RPE1" s="15"/>
      <c r="RPF1" s="15"/>
      <c r="RPG1" s="15"/>
      <c r="RPH1" s="15"/>
      <c r="RPI1" s="15"/>
      <c r="RPJ1" s="15"/>
      <c r="RPK1" s="15"/>
      <c r="RPL1" s="15"/>
      <c r="RPM1" s="15"/>
      <c r="RPN1" s="15"/>
      <c r="RPO1" s="15"/>
      <c r="RPP1" s="15"/>
      <c r="RPQ1" s="15"/>
      <c r="RPR1" s="15"/>
      <c r="RPS1" s="15"/>
      <c r="RPT1" s="15"/>
      <c r="RPU1" s="15"/>
      <c r="RPV1" s="15"/>
      <c r="RPW1" s="15"/>
      <c r="RPX1" s="15"/>
      <c r="RPY1" s="15"/>
      <c r="RPZ1" s="15"/>
      <c r="RQA1" s="15"/>
      <c r="RQB1" s="15"/>
      <c r="RQC1" s="15"/>
      <c r="RQD1" s="15"/>
      <c r="RQE1" s="15"/>
      <c r="RQF1" s="15"/>
      <c r="RQG1" s="15"/>
      <c r="RQH1" s="15"/>
      <c r="RQI1" s="15"/>
      <c r="RQJ1" s="15"/>
      <c r="RQK1" s="15"/>
      <c r="RQL1" s="15"/>
      <c r="RQM1" s="15"/>
      <c r="RQN1" s="15"/>
      <c r="RQO1" s="15"/>
      <c r="RQP1" s="15"/>
      <c r="RQQ1" s="15"/>
      <c r="RQR1" s="15"/>
      <c r="RQS1" s="15"/>
      <c r="RQT1" s="15"/>
      <c r="RQU1" s="15"/>
      <c r="RQV1" s="15"/>
      <c r="RQW1" s="15"/>
      <c r="RQX1" s="15"/>
      <c r="RQY1" s="15"/>
      <c r="RQZ1" s="15"/>
      <c r="RRA1" s="15"/>
      <c r="RRB1" s="15"/>
      <c r="RRC1" s="15"/>
      <c r="RRD1" s="15"/>
      <c r="RRE1" s="15"/>
      <c r="RRF1" s="15"/>
      <c r="RRG1" s="15"/>
      <c r="RRH1" s="15"/>
      <c r="RRI1" s="15"/>
      <c r="RRJ1" s="15"/>
      <c r="RRK1" s="15"/>
      <c r="RRL1" s="15"/>
      <c r="RRM1" s="15"/>
      <c r="RRN1" s="15"/>
      <c r="RRO1" s="15"/>
      <c r="RRP1" s="15"/>
      <c r="RRQ1" s="15"/>
      <c r="RRR1" s="15"/>
      <c r="RRS1" s="15"/>
      <c r="RRT1" s="15"/>
      <c r="RRU1" s="15"/>
      <c r="RRV1" s="15"/>
      <c r="RRW1" s="15"/>
      <c r="RRX1" s="15"/>
      <c r="RRY1" s="15"/>
      <c r="RRZ1" s="15"/>
      <c r="RSA1" s="15"/>
      <c r="RSB1" s="15"/>
      <c r="RSC1" s="15"/>
      <c r="RSD1" s="15"/>
      <c r="RSE1" s="15"/>
      <c r="RSF1" s="15"/>
      <c r="RSG1" s="15"/>
      <c r="RSH1" s="15"/>
      <c r="RSI1" s="15"/>
      <c r="RSJ1" s="15"/>
      <c r="RSK1" s="15"/>
      <c r="RSL1" s="15"/>
      <c r="RSM1" s="15"/>
      <c r="RSN1" s="15"/>
      <c r="RSO1" s="15"/>
      <c r="RSP1" s="15"/>
      <c r="RSQ1" s="15"/>
      <c r="RSR1" s="15"/>
      <c r="RSS1" s="15"/>
      <c r="RST1" s="15"/>
      <c r="RSU1" s="15"/>
      <c r="RSV1" s="15"/>
      <c r="RSW1" s="15"/>
      <c r="RSX1" s="15"/>
      <c r="RSY1" s="15"/>
      <c r="RSZ1" s="15"/>
      <c r="RTA1" s="15"/>
      <c r="RTB1" s="15"/>
      <c r="RTC1" s="15"/>
      <c r="RTD1" s="15"/>
      <c r="RTE1" s="15"/>
      <c r="RTF1" s="15"/>
      <c r="RTG1" s="15"/>
      <c r="RTH1" s="15"/>
      <c r="RTI1" s="15"/>
      <c r="RTJ1" s="15"/>
      <c r="RTK1" s="15"/>
      <c r="RTL1" s="15"/>
      <c r="RTM1" s="15"/>
      <c r="RTN1" s="15"/>
      <c r="RTO1" s="15"/>
      <c r="RTP1" s="15"/>
      <c r="RTQ1" s="15"/>
      <c r="RTR1" s="15"/>
      <c r="RTS1" s="15"/>
      <c r="RTT1" s="15"/>
      <c r="RTU1" s="15"/>
      <c r="RTV1" s="15"/>
      <c r="RTW1" s="15"/>
      <c r="RTX1" s="15"/>
      <c r="RTY1" s="15"/>
      <c r="RTZ1" s="15"/>
      <c r="RUA1" s="15"/>
      <c r="RUB1" s="15"/>
      <c r="RUC1" s="15"/>
      <c r="RUD1" s="15"/>
      <c r="RUE1" s="15"/>
      <c r="RUF1" s="15"/>
      <c r="RUG1" s="15"/>
      <c r="RUH1" s="15"/>
      <c r="RUI1" s="15"/>
      <c r="RUJ1" s="15"/>
      <c r="RUK1" s="15"/>
      <c r="RUL1" s="15"/>
      <c r="RUM1" s="15"/>
      <c r="RUN1" s="15"/>
      <c r="RUO1" s="15"/>
      <c r="RUP1" s="15"/>
      <c r="RUQ1" s="15"/>
      <c r="RUR1" s="15"/>
      <c r="RUS1" s="15"/>
      <c r="RUT1" s="15"/>
      <c r="RUU1" s="15"/>
      <c r="RUV1" s="15"/>
      <c r="RUW1" s="15"/>
      <c r="RUX1" s="15"/>
      <c r="RUY1" s="15"/>
      <c r="RUZ1" s="15"/>
      <c r="RVA1" s="15"/>
      <c r="RVB1" s="15"/>
      <c r="RVC1" s="15"/>
      <c r="RVD1" s="15"/>
      <c r="RVE1" s="15"/>
      <c r="RVF1" s="15"/>
      <c r="RVG1" s="15"/>
      <c r="RVH1" s="15"/>
      <c r="RVI1" s="15"/>
      <c r="RVJ1" s="15"/>
      <c r="RVK1" s="15"/>
      <c r="RVL1" s="15"/>
      <c r="RVM1" s="15"/>
      <c r="RVN1" s="15"/>
      <c r="RVO1" s="15"/>
      <c r="RVP1" s="15"/>
      <c r="RVQ1" s="15"/>
      <c r="RVR1" s="15"/>
      <c r="RVS1" s="15"/>
      <c r="RVT1" s="15"/>
      <c r="RVU1" s="15"/>
      <c r="RVV1" s="15"/>
      <c r="RVW1" s="15"/>
      <c r="RVX1" s="15"/>
      <c r="RVY1" s="15"/>
      <c r="RVZ1" s="15"/>
      <c r="RWA1" s="15"/>
      <c r="RWB1" s="15"/>
      <c r="RWC1" s="15"/>
      <c r="RWD1" s="15"/>
      <c r="RWE1" s="15"/>
      <c r="RWF1" s="15"/>
      <c r="RWG1" s="15"/>
      <c r="RWH1" s="15"/>
      <c r="RWI1" s="15"/>
      <c r="RWJ1" s="15"/>
      <c r="RWK1" s="15"/>
      <c r="RWL1" s="15"/>
      <c r="RWM1" s="15"/>
      <c r="RWN1" s="15"/>
      <c r="RWO1" s="15"/>
      <c r="RWP1" s="15"/>
      <c r="RWQ1" s="15"/>
      <c r="RWR1" s="15"/>
      <c r="RWS1" s="15"/>
      <c r="RWT1" s="15"/>
      <c r="RWU1" s="15"/>
      <c r="RWV1" s="15"/>
      <c r="RWW1" s="15"/>
      <c r="RWX1" s="15"/>
      <c r="RWY1" s="15"/>
      <c r="RWZ1" s="15"/>
      <c r="RXA1" s="15"/>
      <c r="RXB1" s="15"/>
      <c r="RXC1" s="15"/>
      <c r="RXD1" s="15"/>
      <c r="RXE1" s="15"/>
      <c r="RXF1" s="15"/>
      <c r="RXG1" s="15"/>
      <c r="RXH1" s="15"/>
      <c r="RXI1" s="15"/>
      <c r="RXJ1" s="15"/>
      <c r="RXK1" s="15"/>
      <c r="RXL1" s="15"/>
      <c r="RXM1" s="15"/>
      <c r="RXN1" s="15"/>
      <c r="RXO1" s="15"/>
      <c r="RXP1" s="15"/>
      <c r="RXQ1" s="15"/>
      <c r="RXR1" s="15"/>
      <c r="RXS1" s="15"/>
      <c r="RXT1" s="15"/>
      <c r="RXU1" s="15"/>
      <c r="RXV1" s="15"/>
      <c r="RXW1" s="15"/>
      <c r="RXX1" s="15"/>
      <c r="RXY1" s="15"/>
      <c r="RXZ1" s="15"/>
      <c r="RYA1" s="15"/>
      <c r="RYB1" s="15"/>
      <c r="RYC1" s="15"/>
      <c r="RYD1" s="15"/>
      <c r="RYE1" s="15"/>
      <c r="RYF1" s="15"/>
      <c r="RYG1" s="15"/>
      <c r="RYH1" s="15"/>
      <c r="RYI1" s="15"/>
      <c r="RYJ1" s="15"/>
      <c r="RYK1" s="15"/>
      <c r="RYL1" s="15"/>
      <c r="RYM1" s="15"/>
      <c r="RYN1" s="15"/>
      <c r="RYO1" s="15"/>
      <c r="RYP1" s="15"/>
      <c r="RYQ1" s="15"/>
      <c r="RYR1" s="15"/>
      <c r="RYS1" s="15"/>
      <c r="RYT1" s="15"/>
      <c r="RYU1" s="15"/>
      <c r="RYV1" s="15"/>
      <c r="RYW1" s="15"/>
      <c r="RYX1" s="15"/>
      <c r="RYY1" s="15"/>
      <c r="RYZ1" s="15"/>
      <c r="RZA1" s="15"/>
      <c r="RZB1" s="15"/>
      <c r="RZC1" s="15"/>
      <c r="RZD1" s="15"/>
      <c r="RZE1" s="15"/>
      <c r="RZF1" s="15"/>
      <c r="RZG1" s="15"/>
      <c r="RZH1" s="15"/>
      <c r="RZI1" s="15"/>
      <c r="RZJ1" s="15"/>
      <c r="RZK1" s="15"/>
      <c r="RZL1" s="15"/>
      <c r="RZM1" s="15"/>
      <c r="RZN1" s="15"/>
      <c r="RZO1" s="15"/>
      <c r="RZP1" s="15"/>
      <c r="RZQ1" s="15"/>
      <c r="RZR1" s="15"/>
      <c r="RZS1" s="15"/>
      <c r="RZT1" s="15"/>
      <c r="RZU1" s="15"/>
      <c r="RZV1" s="15"/>
      <c r="RZW1" s="15"/>
      <c r="RZX1" s="15"/>
      <c r="RZY1" s="15"/>
      <c r="RZZ1" s="15"/>
      <c r="SAA1" s="15"/>
      <c r="SAB1" s="15"/>
      <c r="SAC1" s="15"/>
      <c r="SAD1" s="15"/>
      <c r="SAE1" s="15"/>
      <c r="SAF1" s="15"/>
      <c r="SAG1" s="15"/>
      <c r="SAH1" s="15"/>
      <c r="SAI1" s="15"/>
      <c r="SAJ1" s="15"/>
      <c r="SAK1" s="15"/>
      <c r="SAL1" s="15"/>
      <c r="SAM1" s="15"/>
      <c r="SAN1" s="15"/>
      <c r="SAO1" s="15"/>
      <c r="SAP1" s="15"/>
      <c r="SAQ1" s="15"/>
      <c r="SAR1" s="15"/>
      <c r="SAS1" s="15"/>
      <c r="SAT1" s="15"/>
      <c r="SAU1" s="15"/>
      <c r="SAV1" s="15"/>
      <c r="SAW1" s="15"/>
      <c r="SAX1" s="15"/>
      <c r="SAY1" s="15"/>
      <c r="SAZ1" s="15"/>
      <c r="SBA1" s="15"/>
      <c r="SBB1" s="15"/>
      <c r="SBC1" s="15"/>
      <c r="SBD1" s="15"/>
      <c r="SBE1" s="15"/>
      <c r="SBF1" s="15"/>
      <c r="SBG1" s="15"/>
      <c r="SBH1" s="15"/>
      <c r="SBI1" s="15"/>
      <c r="SBJ1" s="15"/>
      <c r="SBK1" s="15"/>
      <c r="SBL1" s="15"/>
      <c r="SBM1" s="15"/>
      <c r="SBN1" s="15"/>
      <c r="SBO1" s="15"/>
      <c r="SBP1" s="15"/>
      <c r="SBQ1" s="15"/>
      <c r="SBR1" s="15"/>
      <c r="SBS1" s="15"/>
      <c r="SBT1" s="15"/>
      <c r="SBU1" s="15"/>
      <c r="SBV1" s="15"/>
      <c r="SBW1" s="15"/>
      <c r="SBX1" s="15"/>
      <c r="SBY1" s="15"/>
      <c r="SBZ1" s="15"/>
      <c r="SCA1" s="15"/>
      <c r="SCB1" s="15"/>
      <c r="SCC1" s="15"/>
      <c r="SCD1" s="15"/>
      <c r="SCE1" s="15"/>
      <c r="SCF1" s="15"/>
      <c r="SCG1" s="15"/>
      <c r="SCH1" s="15"/>
      <c r="SCI1" s="15"/>
      <c r="SCJ1" s="15"/>
      <c r="SCK1" s="15"/>
      <c r="SCL1" s="15"/>
      <c r="SCM1" s="15"/>
      <c r="SCN1" s="15"/>
      <c r="SCO1" s="15"/>
      <c r="SCP1" s="15"/>
      <c r="SCQ1" s="15"/>
      <c r="SCR1" s="15"/>
      <c r="SCS1" s="15"/>
      <c r="SCT1" s="15"/>
      <c r="SCU1" s="15"/>
      <c r="SCV1" s="15"/>
      <c r="SCW1" s="15"/>
      <c r="SCX1" s="15"/>
      <c r="SCY1" s="15"/>
      <c r="SCZ1" s="15"/>
      <c r="SDA1" s="15"/>
      <c r="SDB1" s="15"/>
      <c r="SDC1" s="15"/>
      <c r="SDD1" s="15"/>
      <c r="SDE1" s="15"/>
      <c r="SDF1" s="15"/>
      <c r="SDG1" s="15"/>
      <c r="SDH1" s="15"/>
      <c r="SDI1" s="15"/>
      <c r="SDJ1" s="15"/>
      <c r="SDK1" s="15"/>
      <c r="SDL1" s="15"/>
      <c r="SDM1" s="15"/>
      <c r="SDN1" s="15"/>
      <c r="SDO1" s="15"/>
      <c r="SDP1" s="15"/>
      <c r="SDQ1" s="15"/>
      <c r="SDR1" s="15"/>
      <c r="SDS1" s="15"/>
      <c r="SDT1" s="15"/>
      <c r="SDU1" s="15"/>
      <c r="SDV1" s="15"/>
      <c r="SDW1" s="15"/>
      <c r="SDX1" s="15"/>
      <c r="SDY1" s="15"/>
      <c r="SDZ1" s="15"/>
      <c r="SEA1" s="15"/>
      <c r="SEB1" s="15"/>
      <c r="SEC1" s="15"/>
      <c r="SED1" s="15"/>
      <c r="SEE1" s="15"/>
      <c r="SEF1" s="15"/>
      <c r="SEG1" s="15"/>
      <c r="SEH1" s="15"/>
      <c r="SEI1" s="15"/>
      <c r="SEJ1" s="15"/>
      <c r="SEK1" s="15"/>
      <c r="SEL1" s="15"/>
      <c r="SEM1" s="15"/>
      <c r="SEN1" s="15"/>
      <c r="SEO1" s="15"/>
      <c r="SEP1" s="15"/>
      <c r="SEQ1" s="15"/>
      <c r="SER1" s="15"/>
      <c r="SES1" s="15"/>
      <c r="SET1" s="15"/>
      <c r="SEU1" s="15"/>
      <c r="SEV1" s="15"/>
      <c r="SEW1" s="15"/>
      <c r="SEX1" s="15"/>
      <c r="SEY1" s="15"/>
      <c r="SEZ1" s="15"/>
      <c r="SFA1" s="15"/>
      <c r="SFB1" s="15"/>
      <c r="SFC1" s="15"/>
      <c r="SFD1" s="15"/>
      <c r="SFE1" s="15"/>
      <c r="SFF1" s="15"/>
      <c r="SFG1" s="15"/>
      <c r="SFH1" s="15"/>
      <c r="SFI1" s="15"/>
      <c r="SFJ1" s="15"/>
      <c r="SFK1" s="15"/>
      <c r="SFL1" s="15"/>
      <c r="SFM1" s="15"/>
      <c r="SFN1" s="15"/>
      <c r="SFO1" s="15"/>
      <c r="SFP1" s="15"/>
      <c r="SFQ1" s="15"/>
      <c r="SFR1" s="15"/>
      <c r="SFS1" s="15"/>
      <c r="SFT1" s="15"/>
      <c r="SFU1" s="15"/>
      <c r="SFV1" s="15"/>
      <c r="SFW1" s="15"/>
      <c r="SFX1" s="15"/>
      <c r="SFY1" s="15"/>
      <c r="SFZ1" s="15"/>
      <c r="SGA1" s="15"/>
      <c r="SGB1" s="15"/>
      <c r="SGC1" s="15"/>
      <c r="SGD1" s="15"/>
      <c r="SGE1" s="15"/>
      <c r="SGF1" s="15"/>
      <c r="SGG1" s="15"/>
      <c r="SGH1" s="15"/>
      <c r="SGI1" s="15"/>
      <c r="SGJ1" s="15"/>
      <c r="SGK1" s="15"/>
      <c r="SGL1" s="15"/>
      <c r="SGM1" s="15"/>
      <c r="SGN1" s="15"/>
      <c r="SGO1" s="15"/>
      <c r="SGP1" s="15"/>
      <c r="SGQ1" s="15"/>
      <c r="SGR1" s="15"/>
      <c r="SGS1" s="15"/>
      <c r="SGT1" s="15"/>
      <c r="SGU1" s="15"/>
      <c r="SGV1" s="15"/>
      <c r="SGW1" s="15"/>
      <c r="SGX1" s="15"/>
      <c r="SGY1" s="15"/>
      <c r="SGZ1" s="15"/>
      <c r="SHA1" s="15"/>
      <c r="SHB1" s="15"/>
      <c r="SHC1" s="15"/>
      <c r="SHD1" s="15"/>
      <c r="SHE1" s="15"/>
      <c r="SHF1" s="15"/>
      <c r="SHG1" s="15"/>
      <c r="SHH1" s="15"/>
      <c r="SHI1" s="15"/>
      <c r="SHJ1" s="15"/>
      <c r="SHK1" s="15"/>
      <c r="SHL1" s="15"/>
      <c r="SHM1" s="15"/>
      <c r="SHN1" s="15"/>
      <c r="SHO1" s="15"/>
      <c r="SHP1" s="15"/>
      <c r="SHQ1" s="15"/>
      <c r="SHR1" s="15"/>
      <c r="SHS1" s="15"/>
      <c r="SHT1" s="15"/>
      <c r="SHU1" s="15"/>
      <c r="SHV1" s="15"/>
      <c r="SHW1" s="15"/>
      <c r="SHX1" s="15"/>
      <c r="SHY1" s="15"/>
      <c r="SHZ1" s="15"/>
      <c r="SIA1" s="15"/>
      <c r="SIB1" s="15"/>
      <c r="SIC1" s="15"/>
      <c r="SID1" s="15"/>
      <c r="SIE1" s="15"/>
      <c r="SIF1" s="15"/>
      <c r="SIG1" s="15"/>
      <c r="SIH1" s="15"/>
      <c r="SII1" s="15"/>
      <c r="SIJ1" s="15"/>
      <c r="SIK1" s="15"/>
      <c r="SIL1" s="15"/>
      <c r="SIM1" s="15"/>
      <c r="SIN1" s="15"/>
      <c r="SIO1" s="15"/>
      <c r="SIP1" s="15"/>
      <c r="SIQ1" s="15"/>
      <c r="SIR1" s="15"/>
      <c r="SIS1" s="15"/>
      <c r="SIT1" s="15"/>
      <c r="SIU1" s="15"/>
      <c r="SIV1" s="15"/>
      <c r="SIW1" s="15"/>
      <c r="SIX1" s="15"/>
      <c r="SIY1" s="15"/>
      <c r="SIZ1" s="15"/>
      <c r="SJA1" s="15"/>
      <c r="SJB1" s="15"/>
      <c r="SJC1" s="15"/>
      <c r="SJD1" s="15"/>
      <c r="SJE1" s="15"/>
      <c r="SJF1" s="15"/>
      <c r="SJG1" s="15"/>
      <c r="SJH1" s="15"/>
      <c r="SJI1" s="15"/>
      <c r="SJJ1" s="15"/>
      <c r="SJK1" s="15"/>
      <c r="SJL1" s="15"/>
      <c r="SJM1" s="15"/>
      <c r="SJN1" s="15"/>
      <c r="SJO1" s="15"/>
      <c r="SJP1" s="15"/>
      <c r="SJQ1" s="15"/>
      <c r="SJR1" s="15"/>
      <c r="SJS1" s="15"/>
      <c r="SJT1" s="15"/>
      <c r="SJU1" s="15"/>
      <c r="SJV1" s="15"/>
      <c r="SJW1" s="15"/>
      <c r="SJX1" s="15"/>
      <c r="SJY1" s="15"/>
      <c r="SJZ1" s="15"/>
      <c r="SKA1" s="15"/>
      <c r="SKB1" s="15"/>
      <c r="SKC1" s="15"/>
      <c r="SKD1" s="15"/>
      <c r="SKE1" s="15"/>
      <c r="SKF1" s="15"/>
      <c r="SKG1" s="15"/>
      <c r="SKH1" s="15"/>
      <c r="SKI1" s="15"/>
      <c r="SKJ1" s="15"/>
      <c r="SKK1" s="15"/>
      <c r="SKL1" s="15"/>
      <c r="SKM1" s="15"/>
      <c r="SKN1" s="15"/>
      <c r="SKO1" s="15"/>
      <c r="SKP1" s="15"/>
      <c r="SKQ1" s="15"/>
      <c r="SKR1" s="15"/>
      <c r="SKS1" s="15"/>
      <c r="SKT1" s="15"/>
      <c r="SKU1" s="15"/>
      <c r="SKV1" s="15"/>
      <c r="SKW1" s="15"/>
      <c r="SKX1" s="15"/>
      <c r="SKY1" s="15"/>
      <c r="SKZ1" s="15"/>
      <c r="SLA1" s="15"/>
      <c r="SLB1" s="15"/>
      <c r="SLC1" s="15"/>
      <c r="SLD1" s="15"/>
      <c r="SLE1" s="15"/>
      <c r="SLF1" s="15"/>
      <c r="SLG1" s="15"/>
      <c r="SLH1" s="15"/>
      <c r="SLI1" s="15"/>
      <c r="SLJ1" s="15"/>
      <c r="SLK1" s="15"/>
      <c r="SLL1" s="15"/>
      <c r="SLM1" s="15"/>
      <c r="SLN1" s="15"/>
      <c r="SLO1" s="15"/>
      <c r="SLP1" s="15"/>
      <c r="SLQ1" s="15"/>
      <c r="SLR1" s="15"/>
      <c r="SLS1" s="15"/>
      <c r="SLT1" s="15"/>
      <c r="SLU1" s="15"/>
      <c r="SLV1" s="15"/>
      <c r="SLW1" s="15"/>
      <c r="SLX1" s="15"/>
      <c r="SLY1" s="15"/>
      <c r="SLZ1" s="15"/>
      <c r="SMA1" s="15"/>
      <c r="SMB1" s="15"/>
      <c r="SMC1" s="15"/>
      <c r="SMD1" s="15"/>
      <c r="SME1" s="15"/>
      <c r="SMF1" s="15"/>
      <c r="SMG1" s="15"/>
      <c r="SMH1" s="15"/>
      <c r="SMI1" s="15"/>
      <c r="SMJ1" s="15"/>
      <c r="SMK1" s="15"/>
      <c r="SML1" s="15"/>
      <c r="SMM1" s="15"/>
      <c r="SMN1" s="15"/>
      <c r="SMO1" s="15"/>
      <c r="SMP1" s="15"/>
      <c r="SMQ1" s="15"/>
      <c r="SMR1" s="15"/>
      <c r="SMS1" s="15"/>
      <c r="SMT1" s="15"/>
      <c r="SMU1" s="15"/>
      <c r="SMV1" s="15"/>
      <c r="SMW1" s="15"/>
      <c r="SMX1" s="15"/>
      <c r="SMY1" s="15"/>
      <c r="SMZ1" s="15"/>
      <c r="SNA1" s="15"/>
      <c r="SNB1" s="15"/>
      <c r="SNC1" s="15"/>
      <c r="SND1" s="15"/>
      <c r="SNE1" s="15"/>
      <c r="SNF1" s="15"/>
      <c r="SNG1" s="15"/>
      <c r="SNH1" s="15"/>
      <c r="SNI1" s="15"/>
      <c r="SNJ1" s="15"/>
      <c r="SNK1" s="15"/>
      <c r="SNL1" s="15"/>
      <c r="SNM1" s="15"/>
      <c r="SNN1" s="15"/>
      <c r="SNO1" s="15"/>
      <c r="SNP1" s="15"/>
      <c r="SNQ1" s="15"/>
      <c r="SNR1" s="15"/>
      <c r="SNS1" s="15"/>
      <c r="SNT1" s="15"/>
      <c r="SNU1" s="15"/>
      <c r="SNV1" s="15"/>
      <c r="SNW1" s="15"/>
      <c r="SNX1" s="15"/>
      <c r="SNY1" s="15"/>
      <c r="SNZ1" s="15"/>
      <c r="SOA1" s="15"/>
      <c r="SOB1" s="15"/>
      <c r="SOC1" s="15"/>
      <c r="SOD1" s="15"/>
      <c r="SOE1" s="15"/>
      <c r="SOF1" s="15"/>
      <c r="SOG1" s="15"/>
      <c r="SOH1" s="15"/>
      <c r="SOI1" s="15"/>
      <c r="SOJ1" s="15"/>
      <c r="SOK1" s="15"/>
      <c r="SOL1" s="15"/>
      <c r="SOM1" s="15"/>
      <c r="SON1" s="15"/>
      <c r="SOO1" s="15"/>
      <c r="SOP1" s="15"/>
      <c r="SOQ1" s="15"/>
      <c r="SOR1" s="15"/>
      <c r="SOS1" s="15"/>
      <c r="SOT1" s="15"/>
      <c r="SOU1" s="15"/>
      <c r="SOV1" s="15"/>
      <c r="SOW1" s="15"/>
      <c r="SOX1" s="15"/>
      <c r="SOY1" s="15"/>
      <c r="SOZ1" s="15"/>
      <c r="SPA1" s="15"/>
      <c r="SPB1" s="15"/>
      <c r="SPC1" s="15"/>
      <c r="SPD1" s="15"/>
      <c r="SPE1" s="15"/>
      <c r="SPF1" s="15"/>
      <c r="SPG1" s="15"/>
      <c r="SPH1" s="15"/>
      <c r="SPI1" s="15"/>
      <c r="SPJ1" s="15"/>
      <c r="SPK1" s="15"/>
      <c r="SPL1" s="15"/>
      <c r="SPM1" s="15"/>
      <c r="SPN1" s="15"/>
      <c r="SPO1" s="15"/>
      <c r="SPP1" s="15"/>
      <c r="SPQ1" s="15"/>
      <c r="SPR1" s="15"/>
      <c r="SPS1" s="15"/>
      <c r="SPT1" s="15"/>
      <c r="SPU1" s="15"/>
      <c r="SPV1" s="15"/>
      <c r="SPW1" s="15"/>
      <c r="SPX1" s="15"/>
      <c r="SPY1" s="15"/>
      <c r="SPZ1" s="15"/>
      <c r="SQA1" s="15"/>
      <c r="SQB1" s="15"/>
      <c r="SQC1" s="15"/>
      <c r="SQD1" s="15"/>
      <c r="SQE1" s="15"/>
      <c r="SQF1" s="15"/>
      <c r="SQG1" s="15"/>
      <c r="SQH1" s="15"/>
      <c r="SQI1" s="15"/>
      <c r="SQJ1" s="15"/>
      <c r="SQK1" s="15"/>
      <c r="SQL1" s="15"/>
      <c r="SQM1" s="15"/>
      <c r="SQN1" s="15"/>
      <c r="SQO1" s="15"/>
      <c r="SQP1" s="15"/>
      <c r="SQQ1" s="15"/>
      <c r="SQR1" s="15"/>
      <c r="SQS1" s="15"/>
      <c r="SQT1" s="15"/>
      <c r="SQU1" s="15"/>
      <c r="SQV1" s="15"/>
      <c r="SQW1" s="15"/>
      <c r="SQX1" s="15"/>
      <c r="SQY1" s="15"/>
      <c r="SQZ1" s="15"/>
      <c r="SRA1" s="15"/>
      <c r="SRB1" s="15"/>
      <c r="SRC1" s="15"/>
      <c r="SRD1" s="15"/>
      <c r="SRE1" s="15"/>
      <c r="SRF1" s="15"/>
      <c r="SRG1" s="15"/>
      <c r="SRH1" s="15"/>
      <c r="SRI1" s="15"/>
      <c r="SRJ1" s="15"/>
      <c r="SRK1" s="15"/>
      <c r="SRL1" s="15"/>
      <c r="SRM1" s="15"/>
      <c r="SRN1" s="15"/>
      <c r="SRO1" s="15"/>
      <c r="SRP1" s="15"/>
      <c r="SRQ1" s="15"/>
      <c r="SRR1" s="15"/>
      <c r="SRS1" s="15"/>
      <c r="SRT1" s="15"/>
      <c r="SRU1" s="15"/>
      <c r="SRV1" s="15"/>
      <c r="SRW1" s="15"/>
      <c r="SRX1" s="15"/>
      <c r="SRY1" s="15"/>
      <c r="SRZ1" s="15"/>
      <c r="SSA1" s="15"/>
      <c r="SSB1" s="15"/>
      <c r="SSC1" s="15"/>
      <c r="SSD1" s="15"/>
      <c r="SSE1" s="15"/>
      <c r="SSF1" s="15"/>
      <c r="SSG1" s="15"/>
      <c r="SSH1" s="15"/>
      <c r="SSI1" s="15"/>
      <c r="SSJ1" s="15"/>
      <c r="SSK1" s="15"/>
      <c r="SSL1" s="15"/>
      <c r="SSM1" s="15"/>
      <c r="SSN1" s="15"/>
      <c r="SSO1" s="15"/>
      <c r="SSP1" s="15"/>
      <c r="SSQ1" s="15"/>
      <c r="SSR1" s="15"/>
      <c r="SSS1" s="15"/>
      <c r="SST1" s="15"/>
      <c r="SSU1" s="15"/>
      <c r="SSV1" s="15"/>
      <c r="SSW1" s="15"/>
      <c r="SSX1" s="15"/>
      <c r="SSY1" s="15"/>
      <c r="SSZ1" s="15"/>
      <c r="STA1" s="15"/>
      <c r="STB1" s="15"/>
      <c r="STC1" s="15"/>
      <c r="STD1" s="15"/>
      <c r="STE1" s="15"/>
      <c r="STF1" s="15"/>
      <c r="STG1" s="15"/>
      <c r="STH1" s="15"/>
      <c r="STI1" s="15"/>
      <c r="STJ1" s="15"/>
      <c r="STK1" s="15"/>
      <c r="STL1" s="15"/>
      <c r="STM1" s="15"/>
      <c r="STN1" s="15"/>
      <c r="STO1" s="15"/>
      <c r="STP1" s="15"/>
      <c r="STQ1" s="15"/>
      <c r="STR1" s="15"/>
      <c r="STS1" s="15"/>
      <c r="STT1" s="15"/>
      <c r="STU1" s="15"/>
      <c r="STV1" s="15"/>
      <c r="STW1" s="15"/>
      <c r="STX1" s="15"/>
      <c r="STY1" s="15"/>
      <c r="STZ1" s="15"/>
      <c r="SUA1" s="15"/>
      <c r="SUB1" s="15"/>
      <c r="SUC1" s="15"/>
      <c r="SUD1" s="15"/>
      <c r="SUE1" s="15"/>
      <c r="SUF1" s="15"/>
      <c r="SUG1" s="15"/>
      <c r="SUH1" s="15"/>
      <c r="SUI1" s="15"/>
      <c r="SUJ1" s="15"/>
      <c r="SUK1" s="15"/>
      <c r="SUL1" s="15"/>
      <c r="SUM1" s="15"/>
      <c r="SUN1" s="15"/>
      <c r="SUO1" s="15"/>
      <c r="SUP1" s="15"/>
      <c r="SUQ1" s="15"/>
      <c r="SUR1" s="15"/>
      <c r="SUS1" s="15"/>
      <c r="SUT1" s="15"/>
      <c r="SUU1" s="15"/>
      <c r="SUV1" s="15"/>
      <c r="SUW1" s="15"/>
      <c r="SUX1" s="15"/>
      <c r="SUY1" s="15"/>
      <c r="SUZ1" s="15"/>
      <c r="SVA1" s="15"/>
      <c r="SVB1" s="15"/>
      <c r="SVC1" s="15"/>
      <c r="SVD1" s="15"/>
      <c r="SVE1" s="15"/>
      <c r="SVF1" s="15"/>
      <c r="SVG1" s="15"/>
      <c r="SVH1" s="15"/>
      <c r="SVI1" s="15"/>
      <c r="SVJ1" s="15"/>
      <c r="SVK1" s="15"/>
      <c r="SVL1" s="15"/>
      <c r="SVM1" s="15"/>
      <c r="SVN1" s="15"/>
      <c r="SVO1" s="15"/>
      <c r="SVP1" s="15"/>
      <c r="SVQ1" s="15"/>
      <c r="SVR1" s="15"/>
      <c r="SVS1" s="15"/>
      <c r="SVT1" s="15"/>
      <c r="SVU1" s="15"/>
      <c r="SVV1" s="15"/>
      <c r="SVW1" s="15"/>
      <c r="SVX1" s="15"/>
      <c r="SVY1" s="15"/>
      <c r="SVZ1" s="15"/>
      <c r="SWA1" s="15"/>
      <c r="SWB1" s="15"/>
      <c r="SWC1" s="15"/>
      <c r="SWD1" s="15"/>
      <c r="SWE1" s="15"/>
      <c r="SWF1" s="15"/>
      <c r="SWG1" s="15"/>
      <c r="SWH1" s="15"/>
      <c r="SWI1" s="15"/>
      <c r="SWJ1" s="15"/>
      <c r="SWK1" s="15"/>
      <c r="SWL1" s="15"/>
      <c r="SWM1" s="15"/>
      <c r="SWN1" s="15"/>
      <c r="SWO1" s="15"/>
      <c r="SWP1" s="15"/>
      <c r="SWQ1" s="15"/>
      <c r="SWR1" s="15"/>
      <c r="SWS1" s="15"/>
      <c r="SWT1" s="15"/>
      <c r="SWU1" s="15"/>
      <c r="SWV1" s="15"/>
      <c r="SWW1" s="15"/>
      <c r="SWX1" s="15"/>
      <c r="SWY1" s="15"/>
      <c r="SWZ1" s="15"/>
      <c r="SXA1" s="15"/>
      <c r="SXB1" s="15"/>
      <c r="SXC1" s="15"/>
      <c r="SXD1" s="15"/>
      <c r="SXE1" s="15"/>
      <c r="SXF1" s="15"/>
      <c r="SXG1" s="15"/>
      <c r="SXH1" s="15"/>
      <c r="SXI1" s="15"/>
      <c r="SXJ1" s="15"/>
      <c r="SXK1" s="15"/>
      <c r="SXL1" s="15"/>
      <c r="SXM1" s="15"/>
      <c r="SXN1" s="15"/>
      <c r="SXO1" s="15"/>
      <c r="SXP1" s="15"/>
      <c r="SXQ1" s="15"/>
      <c r="SXR1" s="15"/>
      <c r="SXS1" s="15"/>
      <c r="SXT1" s="15"/>
      <c r="SXU1" s="15"/>
      <c r="SXV1" s="15"/>
      <c r="SXW1" s="15"/>
      <c r="SXX1" s="15"/>
      <c r="SXY1" s="15"/>
      <c r="SXZ1" s="15"/>
      <c r="SYA1" s="15"/>
      <c r="SYB1" s="15"/>
      <c r="SYC1" s="15"/>
      <c r="SYD1" s="15"/>
      <c r="SYE1" s="15"/>
      <c r="SYF1" s="15"/>
      <c r="SYG1" s="15"/>
      <c r="SYH1" s="15"/>
      <c r="SYI1" s="15"/>
      <c r="SYJ1" s="15"/>
      <c r="SYK1" s="15"/>
      <c r="SYL1" s="15"/>
      <c r="SYM1" s="15"/>
      <c r="SYN1" s="15"/>
      <c r="SYO1" s="15"/>
      <c r="SYP1" s="15"/>
      <c r="SYQ1" s="15"/>
      <c r="SYR1" s="15"/>
      <c r="SYS1" s="15"/>
      <c r="SYT1" s="15"/>
      <c r="SYU1" s="15"/>
      <c r="SYV1" s="15"/>
      <c r="SYW1" s="15"/>
      <c r="SYX1" s="15"/>
      <c r="SYY1" s="15"/>
      <c r="SYZ1" s="15"/>
      <c r="SZA1" s="15"/>
      <c r="SZB1" s="15"/>
      <c r="SZC1" s="15"/>
      <c r="SZD1" s="15"/>
      <c r="SZE1" s="15"/>
      <c r="SZF1" s="15"/>
      <c r="SZG1" s="15"/>
      <c r="SZH1" s="15"/>
      <c r="SZI1" s="15"/>
      <c r="SZJ1" s="15"/>
      <c r="SZK1" s="15"/>
      <c r="SZL1" s="15"/>
      <c r="SZM1" s="15"/>
      <c r="SZN1" s="15"/>
      <c r="SZO1" s="15"/>
      <c r="SZP1" s="15"/>
      <c r="SZQ1" s="15"/>
      <c r="SZR1" s="15"/>
      <c r="SZS1" s="15"/>
      <c r="SZT1" s="15"/>
      <c r="SZU1" s="15"/>
      <c r="SZV1" s="15"/>
      <c r="SZW1" s="15"/>
      <c r="SZX1" s="15"/>
      <c r="SZY1" s="15"/>
      <c r="SZZ1" s="15"/>
      <c r="TAA1" s="15"/>
      <c r="TAB1" s="15"/>
      <c r="TAC1" s="15"/>
      <c r="TAD1" s="15"/>
      <c r="TAE1" s="15"/>
      <c r="TAF1" s="15"/>
      <c r="TAG1" s="15"/>
      <c r="TAH1" s="15"/>
      <c r="TAI1" s="15"/>
      <c r="TAJ1" s="15"/>
      <c r="TAK1" s="15"/>
      <c r="TAL1" s="15"/>
      <c r="TAM1" s="15"/>
      <c r="TAN1" s="15"/>
      <c r="TAO1" s="15"/>
      <c r="TAP1" s="15"/>
      <c r="TAQ1" s="15"/>
      <c r="TAR1" s="15"/>
      <c r="TAS1" s="15"/>
      <c r="TAT1" s="15"/>
      <c r="TAU1" s="15"/>
      <c r="TAV1" s="15"/>
      <c r="TAW1" s="15"/>
      <c r="TAX1" s="15"/>
      <c r="TAY1" s="15"/>
      <c r="TAZ1" s="15"/>
      <c r="TBA1" s="15"/>
      <c r="TBB1" s="15"/>
      <c r="TBC1" s="15"/>
      <c r="TBD1" s="15"/>
      <c r="TBE1" s="15"/>
      <c r="TBF1" s="15"/>
      <c r="TBG1" s="15"/>
      <c r="TBH1" s="15"/>
      <c r="TBI1" s="15"/>
      <c r="TBJ1" s="15"/>
      <c r="TBK1" s="15"/>
      <c r="TBL1" s="15"/>
      <c r="TBM1" s="15"/>
      <c r="TBN1" s="15"/>
      <c r="TBO1" s="15"/>
      <c r="TBP1" s="15"/>
      <c r="TBQ1" s="15"/>
      <c r="TBR1" s="15"/>
      <c r="TBS1" s="15"/>
      <c r="TBT1" s="15"/>
      <c r="TBU1" s="15"/>
      <c r="TBV1" s="15"/>
      <c r="TBW1" s="15"/>
      <c r="TBX1" s="15"/>
      <c r="TBY1" s="15"/>
      <c r="TBZ1" s="15"/>
      <c r="TCA1" s="15"/>
      <c r="TCB1" s="15"/>
      <c r="TCC1" s="15"/>
      <c r="TCD1" s="15"/>
      <c r="TCE1" s="15"/>
      <c r="TCF1" s="15"/>
      <c r="TCG1" s="15"/>
      <c r="TCH1" s="15"/>
      <c r="TCI1" s="15"/>
      <c r="TCJ1" s="15"/>
      <c r="TCK1" s="15"/>
      <c r="TCL1" s="15"/>
      <c r="TCM1" s="15"/>
      <c r="TCN1" s="15"/>
      <c r="TCO1" s="15"/>
      <c r="TCP1" s="15"/>
      <c r="TCQ1" s="15"/>
      <c r="TCR1" s="15"/>
      <c r="TCS1" s="15"/>
      <c r="TCT1" s="15"/>
      <c r="TCU1" s="15"/>
      <c r="TCV1" s="15"/>
      <c r="TCW1" s="15"/>
      <c r="TCX1" s="15"/>
      <c r="TCY1" s="15"/>
      <c r="TCZ1" s="15"/>
      <c r="TDA1" s="15"/>
      <c r="TDB1" s="15"/>
      <c r="TDC1" s="15"/>
      <c r="TDD1" s="15"/>
      <c r="TDE1" s="15"/>
      <c r="TDF1" s="15"/>
      <c r="TDG1" s="15"/>
      <c r="TDH1" s="15"/>
      <c r="TDI1" s="15"/>
      <c r="TDJ1" s="15"/>
      <c r="TDK1" s="15"/>
      <c r="TDL1" s="15"/>
      <c r="TDM1" s="15"/>
      <c r="TDN1" s="15"/>
      <c r="TDO1" s="15"/>
      <c r="TDP1" s="15"/>
      <c r="TDQ1" s="15"/>
      <c r="TDR1" s="15"/>
      <c r="TDS1" s="15"/>
      <c r="TDT1" s="15"/>
      <c r="TDU1" s="15"/>
      <c r="TDV1" s="15"/>
      <c r="TDW1" s="15"/>
      <c r="TDX1" s="15"/>
      <c r="TDY1" s="15"/>
      <c r="TDZ1" s="15"/>
      <c r="TEA1" s="15"/>
      <c r="TEB1" s="15"/>
      <c r="TEC1" s="15"/>
      <c r="TED1" s="15"/>
      <c r="TEE1" s="15"/>
      <c r="TEF1" s="15"/>
      <c r="TEG1" s="15"/>
      <c r="TEH1" s="15"/>
      <c r="TEI1" s="15"/>
      <c r="TEJ1" s="15"/>
      <c r="TEK1" s="15"/>
      <c r="TEL1" s="15"/>
      <c r="TEM1" s="15"/>
      <c r="TEN1" s="15"/>
      <c r="TEO1" s="15"/>
      <c r="TEP1" s="15"/>
      <c r="TEQ1" s="15"/>
      <c r="TER1" s="15"/>
      <c r="TES1" s="15"/>
      <c r="TET1" s="15"/>
      <c r="TEU1" s="15"/>
      <c r="TEV1" s="15"/>
      <c r="TEW1" s="15"/>
      <c r="TEX1" s="15"/>
      <c r="TEY1" s="15"/>
      <c r="TEZ1" s="15"/>
      <c r="TFA1" s="15"/>
      <c r="TFB1" s="15"/>
      <c r="TFC1" s="15"/>
      <c r="TFD1" s="15"/>
      <c r="TFE1" s="15"/>
      <c r="TFF1" s="15"/>
      <c r="TFG1" s="15"/>
      <c r="TFH1" s="15"/>
      <c r="TFI1" s="15"/>
      <c r="TFJ1" s="15"/>
      <c r="TFK1" s="15"/>
      <c r="TFL1" s="15"/>
      <c r="TFM1" s="15"/>
      <c r="TFN1" s="15"/>
      <c r="TFO1" s="15"/>
      <c r="TFP1" s="15"/>
      <c r="TFQ1" s="15"/>
      <c r="TFR1" s="15"/>
      <c r="TFS1" s="15"/>
      <c r="TFT1" s="15"/>
      <c r="TFU1" s="15"/>
      <c r="TFV1" s="15"/>
      <c r="TFW1" s="15"/>
      <c r="TFX1" s="15"/>
      <c r="TFY1" s="15"/>
      <c r="TFZ1" s="15"/>
      <c r="TGA1" s="15"/>
      <c r="TGB1" s="15"/>
      <c r="TGC1" s="15"/>
      <c r="TGD1" s="15"/>
      <c r="TGE1" s="15"/>
      <c r="TGF1" s="15"/>
      <c r="TGG1" s="15"/>
      <c r="TGH1" s="15"/>
      <c r="TGI1" s="15"/>
      <c r="TGJ1" s="15"/>
      <c r="TGK1" s="15"/>
      <c r="TGL1" s="15"/>
      <c r="TGM1" s="15"/>
      <c r="TGN1" s="15"/>
      <c r="TGO1" s="15"/>
      <c r="TGP1" s="15"/>
      <c r="TGQ1" s="15"/>
      <c r="TGR1" s="15"/>
      <c r="TGS1" s="15"/>
      <c r="TGT1" s="15"/>
      <c r="TGU1" s="15"/>
      <c r="TGV1" s="15"/>
      <c r="TGW1" s="15"/>
      <c r="TGX1" s="15"/>
      <c r="TGY1" s="15"/>
      <c r="TGZ1" s="15"/>
      <c r="THA1" s="15"/>
      <c r="THB1" s="15"/>
      <c r="THC1" s="15"/>
      <c r="THD1" s="15"/>
      <c r="THE1" s="15"/>
      <c r="THF1" s="15"/>
      <c r="THG1" s="15"/>
      <c r="THH1" s="15"/>
      <c r="THI1" s="15"/>
      <c r="THJ1" s="15"/>
      <c r="THK1" s="15"/>
      <c r="THL1" s="15"/>
      <c r="THM1" s="15"/>
      <c r="THN1" s="15"/>
      <c r="THO1" s="15"/>
      <c r="THP1" s="15"/>
      <c r="THQ1" s="15"/>
      <c r="THR1" s="15"/>
      <c r="THS1" s="15"/>
      <c r="THT1" s="15"/>
      <c r="THU1" s="15"/>
      <c r="THV1" s="15"/>
      <c r="THW1" s="15"/>
      <c r="THX1" s="15"/>
      <c r="THY1" s="15"/>
      <c r="THZ1" s="15"/>
      <c r="TIA1" s="15"/>
      <c r="TIB1" s="15"/>
      <c r="TIC1" s="15"/>
      <c r="TID1" s="15"/>
      <c r="TIE1" s="15"/>
      <c r="TIF1" s="15"/>
      <c r="TIG1" s="15"/>
      <c r="TIH1" s="15"/>
      <c r="TII1" s="15"/>
      <c r="TIJ1" s="15"/>
      <c r="TIK1" s="15"/>
      <c r="TIL1" s="15"/>
      <c r="TIM1" s="15"/>
      <c r="TIN1" s="15"/>
      <c r="TIO1" s="15"/>
      <c r="TIP1" s="15"/>
      <c r="TIQ1" s="15"/>
      <c r="TIR1" s="15"/>
      <c r="TIS1" s="15"/>
      <c r="TIT1" s="15"/>
      <c r="TIU1" s="15"/>
      <c r="TIV1" s="15"/>
      <c r="TIW1" s="15"/>
      <c r="TIX1" s="15"/>
      <c r="TIY1" s="15"/>
      <c r="TIZ1" s="15"/>
      <c r="TJA1" s="15"/>
      <c r="TJB1" s="15"/>
      <c r="TJC1" s="15"/>
      <c r="TJD1" s="15"/>
      <c r="TJE1" s="15"/>
      <c r="TJF1" s="15"/>
      <c r="TJG1" s="15"/>
      <c r="TJH1" s="15"/>
      <c r="TJI1" s="15"/>
      <c r="TJJ1" s="15"/>
      <c r="TJK1" s="15"/>
      <c r="TJL1" s="15"/>
      <c r="TJM1" s="15"/>
      <c r="TJN1" s="15"/>
      <c r="TJO1" s="15"/>
      <c r="TJP1" s="15"/>
      <c r="TJQ1" s="15"/>
      <c r="TJR1" s="15"/>
      <c r="TJS1" s="15"/>
      <c r="TJT1" s="15"/>
      <c r="TJU1" s="15"/>
      <c r="TJV1" s="15"/>
      <c r="TJW1" s="15"/>
      <c r="TJX1" s="15"/>
      <c r="TJY1" s="15"/>
      <c r="TJZ1" s="15"/>
      <c r="TKA1" s="15"/>
      <c r="TKB1" s="15"/>
      <c r="TKC1" s="15"/>
      <c r="TKD1" s="15"/>
      <c r="TKE1" s="15"/>
      <c r="TKF1" s="15"/>
      <c r="TKG1" s="15"/>
      <c r="TKH1" s="15"/>
      <c r="TKI1" s="15"/>
      <c r="TKJ1" s="15"/>
      <c r="TKK1" s="15"/>
      <c r="TKL1" s="15"/>
      <c r="TKM1" s="15"/>
      <c r="TKN1" s="15"/>
      <c r="TKO1" s="15"/>
      <c r="TKP1" s="15"/>
      <c r="TKQ1" s="15"/>
      <c r="TKR1" s="15"/>
      <c r="TKS1" s="15"/>
      <c r="TKT1" s="15"/>
      <c r="TKU1" s="15"/>
      <c r="TKV1" s="15"/>
      <c r="TKW1" s="15"/>
      <c r="TKX1" s="15"/>
      <c r="TKY1" s="15"/>
      <c r="TKZ1" s="15"/>
      <c r="TLA1" s="15"/>
      <c r="TLB1" s="15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5"/>
      <c r="TOY1" s="15"/>
      <c r="TOZ1" s="15"/>
      <c r="TPA1" s="15"/>
      <c r="TPB1" s="15"/>
      <c r="TPC1" s="15"/>
      <c r="TPD1" s="15"/>
      <c r="TPE1" s="15"/>
      <c r="TPF1" s="15"/>
      <c r="TPG1" s="15"/>
      <c r="TPH1" s="15"/>
      <c r="TPI1" s="15"/>
      <c r="TPJ1" s="15"/>
      <c r="TPK1" s="15"/>
      <c r="TPL1" s="15"/>
      <c r="TPM1" s="15"/>
      <c r="TPN1" s="15"/>
      <c r="TPO1" s="15"/>
      <c r="TPP1" s="15"/>
      <c r="TPQ1" s="15"/>
      <c r="TPR1" s="15"/>
      <c r="TPS1" s="15"/>
      <c r="TPT1" s="15"/>
      <c r="TPU1" s="15"/>
      <c r="TPV1" s="15"/>
      <c r="TPW1" s="15"/>
      <c r="TPX1" s="15"/>
      <c r="TPY1" s="15"/>
      <c r="TPZ1" s="15"/>
      <c r="TQA1" s="15"/>
      <c r="TQB1" s="15"/>
      <c r="TQC1" s="15"/>
      <c r="TQD1" s="15"/>
      <c r="TQE1" s="15"/>
      <c r="TQF1" s="15"/>
      <c r="TQG1" s="15"/>
      <c r="TQH1" s="15"/>
      <c r="TQI1" s="15"/>
      <c r="TQJ1" s="15"/>
      <c r="TQK1" s="15"/>
      <c r="TQL1" s="15"/>
      <c r="TQM1" s="15"/>
      <c r="TQN1" s="15"/>
      <c r="TQO1" s="15"/>
      <c r="TQP1" s="15"/>
      <c r="TQQ1" s="15"/>
      <c r="TQR1" s="15"/>
      <c r="TQS1" s="15"/>
      <c r="TQT1" s="15"/>
      <c r="TQU1" s="15"/>
      <c r="TQV1" s="15"/>
      <c r="TQW1" s="15"/>
      <c r="TQX1" s="15"/>
      <c r="TQY1" s="15"/>
      <c r="TQZ1" s="15"/>
      <c r="TRA1" s="15"/>
      <c r="TRB1" s="15"/>
      <c r="TRC1" s="15"/>
      <c r="TRD1" s="15"/>
      <c r="TRE1" s="15"/>
      <c r="TRF1" s="15"/>
      <c r="TRG1" s="15"/>
      <c r="TRH1" s="15"/>
      <c r="TRI1" s="15"/>
      <c r="TRJ1" s="15"/>
      <c r="TRK1" s="15"/>
      <c r="TRL1" s="15"/>
      <c r="TRM1" s="15"/>
      <c r="TRN1" s="15"/>
      <c r="TRO1" s="15"/>
      <c r="TRP1" s="15"/>
      <c r="TRQ1" s="15"/>
      <c r="TRR1" s="15"/>
      <c r="TRS1" s="15"/>
      <c r="TRT1" s="15"/>
      <c r="TRU1" s="15"/>
      <c r="TRV1" s="15"/>
      <c r="TRW1" s="15"/>
      <c r="TRX1" s="15"/>
      <c r="TRY1" s="15"/>
      <c r="TRZ1" s="15"/>
      <c r="TSA1" s="15"/>
      <c r="TSB1" s="15"/>
      <c r="TSC1" s="15"/>
      <c r="TSD1" s="15"/>
      <c r="TSE1" s="15"/>
      <c r="TSF1" s="15"/>
      <c r="TSG1" s="15"/>
      <c r="TSH1" s="15"/>
      <c r="TSI1" s="15"/>
      <c r="TSJ1" s="15"/>
      <c r="TSK1" s="15"/>
      <c r="TSL1" s="15"/>
      <c r="TSM1" s="15"/>
      <c r="TSN1" s="15"/>
      <c r="TSO1" s="15"/>
      <c r="TSP1" s="15"/>
      <c r="TSQ1" s="15"/>
      <c r="TSR1" s="15"/>
      <c r="TSS1" s="15"/>
      <c r="TST1" s="15"/>
      <c r="TSU1" s="15"/>
      <c r="TSV1" s="15"/>
      <c r="TSW1" s="15"/>
      <c r="TSX1" s="15"/>
      <c r="TSY1" s="15"/>
      <c r="TSZ1" s="15"/>
      <c r="TTA1" s="15"/>
      <c r="TTB1" s="15"/>
      <c r="TTC1" s="15"/>
      <c r="TTD1" s="15"/>
      <c r="TTE1" s="15"/>
      <c r="TTF1" s="15"/>
      <c r="TTG1" s="15"/>
      <c r="TTH1" s="15"/>
      <c r="TTI1" s="15"/>
      <c r="TTJ1" s="15"/>
      <c r="TTK1" s="15"/>
      <c r="TTL1" s="15"/>
      <c r="TTM1" s="15"/>
      <c r="TTN1" s="15"/>
      <c r="TTO1" s="15"/>
      <c r="TTP1" s="15"/>
      <c r="TTQ1" s="15"/>
      <c r="TTR1" s="15"/>
      <c r="TTS1" s="15"/>
      <c r="TTT1" s="15"/>
      <c r="TTU1" s="15"/>
      <c r="TTV1" s="15"/>
      <c r="TTW1" s="15"/>
      <c r="TTX1" s="15"/>
      <c r="TTY1" s="15"/>
      <c r="TTZ1" s="15"/>
      <c r="TUA1" s="15"/>
      <c r="TUB1" s="15"/>
      <c r="TUC1" s="15"/>
      <c r="TUD1" s="15"/>
      <c r="TUE1" s="15"/>
      <c r="TUF1" s="15"/>
      <c r="TUG1" s="15"/>
      <c r="TUH1" s="15"/>
      <c r="TUI1" s="15"/>
      <c r="TUJ1" s="15"/>
      <c r="TUK1" s="15"/>
      <c r="TUL1" s="15"/>
      <c r="TUM1" s="15"/>
      <c r="TUN1" s="15"/>
      <c r="TUO1" s="15"/>
      <c r="TUP1" s="15"/>
      <c r="TUQ1" s="15"/>
      <c r="TUR1" s="15"/>
      <c r="TUS1" s="15"/>
      <c r="TUT1" s="15"/>
      <c r="TUU1" s="15"/>
      <c r="TUV1" s="15"/>
      <c r="TUW1" s="15"/>
      <c r="TUX1" s="15"/>
      <c r="TUY1" s="15"/>
      <c r="TUZ1" s="15"/>
      <c r="TVA1" s="15"/>
      <c r="TVB1" s="15"/>
      <c r="TVC1" s="15"/>
      <c r="TVD1" s="15"/>
      <c r="TVE1" s="15"/>
      <c r="TVF1" s="15"/>
      <c r="TVG1" s="15"/>
      <c r="TVH1" s="15"/>
      <c r="TVI1" s="15"/>
      <c r="TVJ1" s="15"/>
      <c r="TVK1" s="15"/>
      <c r="TVL1" s="15"/>
      <c r="TVM1" s="15"/>
      <c r="TVN1" s="15"/>
      <c r="TVO1" s="15"/>
      <c r="TVP1" s="15"/>
      <c r="TVQ1" s="15"/>
      <c r="TVR1" s="15"/>
      <c r="TVS1" s="15"/>
      <c r="TVT1" s="15"/>
      <c r="TVU1" s="15"/>
      <c r="TVV1" s="15"/>
      <c r="TVW1" s="15"/>
      <c r="TVX1" s="15"/>
      <c r="TVY1" s="15"/>
      <c r="TVZ1" s="15"/>
      <c r="TWA1" s="15"/>
      <c r="TWB1" s="15"/>
      <c r="TWC1" s="15"/>
      <c r="TWD1" s="15"/>
      <c r="TWE1" s="15"/>
      <c r="TWF1" s="15"/>
      <c r="TWG1" s="15"/>
      <c r="TWH1" s="15"/>
      <c r="TWI1" s="15"/>
      <c r="TWJ1" s="15"/>
      <c r="TWK1" s="15"/>
      <c r="TWL1" s="15"/>
      <c r="TWM1" s="15"/>
      <c r="TWN1" s="15"/>
      <c r="TWO1" s="15"/>
      <c r="TWP1" s="15"/>
      <c r="TWQ1" s="15"/>
      <c r="TWR1" s="15"/>
      <c r="TWS1" s="15"/>
      <c r="TWT1" s="15"/>
      <c r="TWU1" s="15"/>
      <c r="TWV1" s="15"/>
      <c r="TWW1" s="15"/>
      <c r="TWX1" s="15"/>
      <c r="TWY1" s="15"/>
      <c r="TWZ1" s="15"/>
      <c r="TXA1" s="15"/>
      <c r="TXB1" s="15"/>
      <c r="TXC1" s="15"/>
      <c r="TXD1" s="15"/>
      <c r="TXE1" s="15"/>
      <c r="TXF1" s="15"/>
      <c r="TXG1" s="15"/>
      <c r="TXH1" s="15"/>
      <c r="TXI1" s="15"/>
      <c r="TXJ1" s="15"/>
      <c r="TXK1" s="15"/>
      <c r="TXL1" s="15"/>
      <c r="TXM1" s="15"/>
      <c r="TXN1" s="15"/>
      <c r="TXO1" s="15"/>
      <c r="TXP1" s="15"/>
      <c r="TXQ1" s="15"/>
      <c r="TXR1" s="15"/>
      <c r="TXS1" s="15"/>
      <c r="TXT1" s="15"/>
      <c r="TXU1" s="15"/>
      <c r="TXV1" s="15"/>
      <c r="TXW1" s="15"/>
      <c r="TXX1" s="15"/>
      <c r="TXY1" s="15"/>
      <c r="TXZ1" s="15"/>
      <c r="TYA1" s="15"/>
      <c r="TYB1" s="15"/>
      <c r="TYC1" s="15"/>
      <c r="TYD1" s="15"/>
      <c r="TYE1" s="15"/>
      <c r="TYF1" s="15"/>
      <c r="TYG1" s="15"/>
      <c r="TYH1" s="15"/>
      <c r="TYI1" s="15"/>
      <c r="TYJ1" s="15"/>
      <c r="TYK1" s="15"/>
      <c r="TYL1" s="15"/>
      <c r="TYM1" s="15"/>
      <c r="TYN1" s="15"/>
      <c r="TYO1" s="15"/>
      <c r="TYP1" s="15"/>
      <c r="TYQ1" s="15"/>
      <c r="TYR1" s="15"/>
      <c r="TYS1" s="15"/>
      <c r="TYT1" s="15"/>
      <c r="TYU1" s="15"/>
      <c r="TYV1" s="15"/>
      <c r="TYW1" s="15"/>
      <c r="TYX1" s="15"/>
      <c r="TYY1" s="15"/>
      <c r="TYZ1" s="15"/>
      <c r="TZA1" s="15"/>
      <c r="TZB1" s="15"/>
      <c r="TZC1" s="15"/>
      <c r="TZD1" s="15"/>
      <c r="TZE1" s="15"/>
      <c r="TZF1" s="15"/>
      <c r="TZG1" s="15"/>
      <c r="TZH1" s="15"/>
      <c r="TZI1" s="15"/>
      <c r="TZJ1" s="15"/>
      <c r="TZK1" s="15"/>
      <c r="TZL1" s="15"/>
      <c r="TZM1" s="15"/>
      <c r="TZN1" s="15"/>
      <c r="TZO1" s="15"/>
      <c r="TZP1" s="15"/>
      <c r="TZQ1" s="15"/>
      <c r="TZR1" s="15"/>
      <c r="TZS1" s="15"/>
      <c r="TZT1" s="15"/>
      <c r="TZU1" s="15"/>
      <c r="TZV1" s="15"/>
      <c r="TZW1" s="15"/>
      <c r="TZX1" s="15"/>
      <c r="TZY1" s="15"/>
      <c r="TZZ1" s="15"/>
      <c r="UAA1" s="15"/>
      <c r="UAB1" s="15"/>
      <c r="UAC1" s="15"/>
      <c r="UAD1" s="15"/>
      <c r="UAE1" s="15"/>
      <c r="UAF1" s="15"/>
      <c r="UAG1" s="15"/>
      <c r="UAH1" s="15"/>
      <c r="UAI1" s="15"/>
      <c r="UAJ1" s="15"/>
      <c r="UAK1" s="15"/>
      <c r="UAL1" s="15"/>
      <c r="UAM1" s="15"/>
      <c r="UAN1" s="15"/>
      <c r="UAO1" s="15"/>
      <c r="UAP1" s="15"/>
      <c r="UAQ1" s="15"/>
      <c r="UAR1" s="15"/>
      <c r="UAS1" s="15"/>
      <c r="UAT1" s="15"/>
      <c r="UAU1" s="15"/>
      <c r="UAV1" s="15"/>
      <c r="UAW1" s="15"/>
      <c r="UAX1" s="15"/>
      <c r="UAY1" s="15"/>
      <c r="UAZ1" s="15"/>
      <c r="UBA1" s="15"/>
      <c r="UBB1" s="15"/>
      <c r="UBC1" s="15"/>
      <c r="UBD1" s="15"/>
      <c r="UBE1" s="15"/>
      <c r="UBF1" s="15"/>
      <c r="UBG1" s="15"/>
      <c r="UBH1" s="15"/>
      <c r="UBI1" s="15"/>
      <c r="UBJ1" s="15"/>
      <c r="UBK1" s="15"/>
      <c r="UBL1" s="15"/>
      <c r="UBM1" s="15"/>
      <c r="UBN1" s="15"/>
      <c r="UBO1" s="15"/>
      <c r="UBP1" s="15"/>
      <c r="UBQ1" s="15"/>
      <c r="UBR1" s="15"/>
      <c r="UBS1" s="15"/>
      <c r="UBT1" s="15"/>
      <c r="UBU1" s="15"/>
      <c r="UBV1" s="15"/>
      <c r="UBW1" s="15"/>
      <c r="UBX1" s="15"/>
      <c r="UBY1" s="15"/>
      <c r="UBZ1" s="15"/>
      <c r="UCA1" s="15"/>
      <c r="UCB1" s="15"/>
      <c r="UCC1" s="15"/>
      <c r="UCD1" s="15"/>
      <c r="UCE1" s="15"/>
      <c r="UCF1" s="15"/>
      <c r="UCG1" s="15"/>
      <c r="UCH1" s="15"/>
      <c r="UCI1" s="15"/>
      <c r="UCJ1" s="15"/>
      <c r="UCK1" s="15"/>
      <c r="UCL1" s="15"/>
      <c r="UCM1" s="15"/>
      <c r="UCN1" s="15"/>
      <c r="UCO1" s="15"/>
      <c r="UCP1" s="15"/>
      <c r="UCQ1" s="15"/>
      <c r="UCR1" s="15"/>
      <c r="UCS1" s="15"/>
      <c r="UCT1" s="15"/>
      <c r="UCU1" s="15"/>
      <c r="UCV1" s="15"/>
      <c r="UCW1" s="15"/>
      <c r="UCX1" s="15"/>
      <c r="UCY1" s="15"/>
      <c r="UCZ1" s="15"/>
      <c r="UDA1" s="15"/>
      <c r="UDB1" s="15"/>
      <c r="UDC1" s="15"/>
      <c r="UDD1" s="15"/>
      <c r="UDE1" s="15"/>
      <c r="UDF1" s="15"/>
      <c r="UDG1" s="15"/>
      <c r="UDH1" s="15"/>
      <c r="UDI1" s="15"/>
      <c r="UDJ1" s="15"/>
      <c r="UDK1" s="15"/>
      <c r="UDL1" s="15"/>
      <c r="UDM1" s="15"/>
      <c r="UDN1" s="15"/>
      <c r="UDO1" s="15"/>
      <c r="UDP1" s="15"/>
      <c r="UDQ1" s="15"/>
      <c r="UDR1" s="15"/>
      <c r="UDS1" s="15"/>
      <c r="UDT1" s="15"/>
      <c r="UDU1" s="15"/>
      <c r="UDV1" s="15"/>
      <c r="UDW1" s="15"/>
      <c r="UDX1" s="15"/>
      <c r="UDY1" s="15"/>
      <c r="UDZ1" s="15"/>
      <c r="UEA1" s="15"/>
      <c r="UEB1" s="15"/>
      <c r="UEC1" s="15"/>
      <c r="UED1" s="15"/>
      <c r="UEE1" s="15"/>
      <c r="UEF1" s="15"/>
      <c r="UEG1" s="15"/>
      <c r="UEH1" s="15"/>
      <c r="UEI1" s="15"/>
      <c r="UEJ1" s="15"/>
      <c r="UEK1" s="15"/>
      <c r="UEL1" s="15"/>
      <c r="UEM1" s="15"/>
      <c r="UEN1" s="15"/>
      <c r="UEO1" s="15"/>
      <c r="UEP1" s="15"/>
      <c r="UEQ1" s="15"/>
      <c r="UER1" s="15"/>
      <c r="UES1" s="15"/>
      <c r="UET1" s="15"/>
      <c r="UEU1" s="15"/>
      <c r="UEV1" s="15"/>
      <c r="UEW1" s="15"/>
      <c r="UEX1" s="15"/>
      <c r="UEY1" s="15"/>
      <c r="UEZ1" s="15"/>
      <c r="UFA1" s="15"/>
      <c r="UFB1" s="15"/>
      <c r="UFC1" s="15"/>
      <c r="UFD1" s="15"/>
      <c r="UFE1" s="15"/>
      <c r="UFF1" s="15"/>
      <c r="UFG1" s="15"/>
      <c r="UFH1" s="15"/>
      <c r="UFI1" s="15"/>
      <c r="UFJ1" s="15"/>
      <c r="UFK1" s="15"/>
      <c r="UFL1" s="15"/>
      <c r="UFM1" s="15"/>
      <c r="UFN1" s="15"/>
      <c r="UFO1" s="15"/>
      <c r="UFP1" s="15"/>
      <c r="UFQ1" s="15"/>
      <c r="UFR1" s="15"/>
      <c r="UFS1" s="15"/>
      <c r="UFT1" s="15"/>
      <c r="UFU1" s="15"/>
      <c r="UFV1" s="15"/>
      <c r="UFW1" s="15"/>
      <c r="UFX1" s="15"/>
      <c r="UFY1" s="15"/>
      <c r="UFZ1" s="15"/>
      <c r="UGA1" s="15"/>
      <c r="UGB1" s="15"/>
      <c r="UGC1" s="15"/>
      <c r="UGD1" s="15"/>
      <c r="UGE1" s="15"/>
      <c r="UGF1" s="15"/>
      <c r="UGG1" s="15"/>
      <c r="UGH1" s="15"/>
      <c r="UGI1" s="15"/>
      <c r="UGJ1" s="15"/>
      <c r="UGK1" s="15"/>
      <c r="UGL1" s="15"/>
      <c r="UGM1" s="15"/>
      <c r="UGN1" s="15"/>
      <c r="UGO1" s="15"/>
      <c r="UGP1" s="15"/>
      <c r="UGQ1" s="15"/>
      <c r="UGR1" s="15"/>
      <c r="UGS1" s="15"/>
      <c r="UGT1" s="15"/>
      <c r="UGU1" s="15"/>
      <c r="UGV1" s="15"/>
      <c r="UGW1" s="15"/>
      <c r="UGX1" s="15"/>
      <c r="UGY1" s="15"/>
      <c r="UGZ1" s="15"/>
      <c r="UHA1" s="15"/>
      <c r="UHB1" s="15"/>
      <c r="UHC1" s="15"/>
      <c r="UHD1" s="15"/>
      <c r="UHE1" s="15"/>
      <c r="UHF1" s="15"/>
      <c r="UHG1" s="15"/>
      <c r="UHH1" s="15"/>
      <c r="UHI1" s="15"/>
      <c r="UHJ1" s="15"/>
      <c r="UHK1" s="15"/>
      <c r="UHL1" s="15"/>
      <c r="UHM1" s="15"/>
      <c r="UHN1" s="15"/>
      <c r="UHO1" s="15"/>
      <c r="UHP1" s="15"/>
      <c r="UHQ1" s="15"/>
      <c r="UHR1" s="15"/>
      <c r="UHS1" s="15"/>
      <c r="UHT1" s="15"/>
      <c r="UHU1" s="15"/>
      <c r="UHV1" s="15"/>
      <c r="UHW1" s="15"/>
      <c r="UHX1" s="15"/>
      <c r="UHY1" s="15"/>
      <c r="UHZ1" s="15"/>
      <c r="UIA1" s="15"/>
      <c r="UIB1" s="15"/>
      <c r="UIC1" s="15"/>
      <c r="UID1" s="15"/>
      <c r="UIE1" s="15"/>
      <c r="UIF1" s="15"/>
      <c r="UIG1" s="15"/>
      <c r="UIH1" s="15"/>
      <c r="UII1" s="15"/>
      <c r="UIJ1" s="15"/>
      <c r="UIK1" s="15"/>
      <c r="UIL1" s="15"/>
      <c r="UIM1" s="15"/>
      <c r="UIN1" s="15"/>
      <c r="UIO1" s="15"/>
      <c r="UIP1" s="15"/>
      <c r="UIQ1" s="15"/>
      <c r="UIR1" s="15"/>
      <c r="UIS1" s="15"/>
      <c r="UIT1" s="15"/>
      <c r="UIU1" s="15"/>
      <c r="UIV1" s="15"/>
      <c r="UIW1" s="15"/>
      <c r="UIX1" s="15"/>
      <c r="UIY1" s="15"/>
      <c r="UIZ1" s="15"/>
      <c r="UJA1" s="15"/>
      <c r="UJB1" s="15"/>
      <c r="UJC1" s="15"/>
      <c r="UJD1" s="15"/>
      <c r="UJE1" s="15"/>
      <c r="UJF1" s="15"/>
      <c r="UJG1" s="15"/>
      <c r="UJH1" s="15"/>
      <c r="UJI1" s="15"/>
      <c r="UJJ1" s="15"/>
      <c r="UJK1" s="15"/>
      <c r="UJL1" s="15"/>
      <c r="UJM1" s="15"/>
      <c r="UJN1" s="15"/>
      <c r="UJO1" s="15"/>
      <c r="UJP1" s="15"/>
      <c r="UJQ1" s="15"/>
      <c r="UJR1" s="15"/>
      <c r="UJS1" s="15"/>
      <c r="UJT1" s="15"/>
      <c r="UJU1" s="15"/>
      <c r="UJV1" s="15"/>
      <c r="UJW1" s="15"/>
      <c r="UJX1" s="15"/>
      <c r="UJY1" s="15"/>
      <c r="UJZ1" s="15"/>
      <c r="UKA1" s="15"/>
      <c r="UKB1" s="15"/>
      <c r="UKC1" s="15"/>
      <c r="UKD1" s="15"/>
      <c r="UKE1" s="15"/>
      <c r="UKF1" s="15"/>
      <c r="UKG1" s="15"/>
      <c r="UKH1" s="15"/>
      <c r="UKI1" s="15"/>
      <c r="UKJ1" s="15"/>
      <c r="UKK1" s="15"/>
      <c r="UKL1" s="15"/>
      <c r="UKM1" s="15"/>
      <c r="UKN1" s="15"/>
      <c r="UKO1" s="15"/>
      <c r="UKP1" s="15"/>
      <c r="UKQ1" s="15"/>
      <c r="UKR1" s="15"/>
      <c r="UKS1" s="15"/>
      <c r="UKT1" s="15"/>
      <c r="UKU1" s="15"/>
      <c r="UKV1" s="15"/>
      <c r="UKW1" s="15"/>
      <c r="UKX1" s="15"/>
      <c r="UKY1" s="15"/>
      <c r="UKZ1" s="15"/>
      <c r="ULA1" s="15"/>
      <c r="ULB1" s="15"/>
      <c r="ULC1" s="15"/>
      <c r="ULD1" s="15"/>
      <c r="ULE1" s="15"/>
      <c r="ULF1" s="15"/>
      <c r="ULG1" s="15"/>
      <c r="ULH1" s="15"/>
      <c r="ULI1" s="15"/>
      <c r="ULJ1" s="15"/>
      <c r="ULK1" s="15"/>
      <c r="ULL1" s="15"/>
      <c r="ULM1" s="15"/>
      <c r="ULN1" s="15"/>
      <c r="ULO1" s="15"/>
      <c r="ULP1" s="15"/>
      <c r="ULQ1" s="15"/>
      <c r="ULR1" s="15"/>
      <c r="ULS1" s="15"/>
      <c r="ULT1" s="15"/>
      <c r="ULU1" s="15"/>
      <c r="ULV1" s="15"/>
      <c r="ULW1" s="15"/>
      <c r="ULX1" s="15"/>
      <c r="ULY1" s="15"/>
      <c r="ULZ1" s="15"/>
      <c r="UMA1" s="15"/>
      <c r="UMB1" s="15"/>
      <c r="UMC1" s="15"/>
      <c r="UMD1" s="15"/>
      <c r="UME1" s="15"/>
      <c r="UMF1" s="15"/>
      <c r="UMG1" s="15"/>
      <c r="UMH1" s="15"/>
      <c r="UMI1" s="15"/>
      <c r="UMJ1" s="15"/>
      <c r="UMK1" s="15"/>
      <c r="UML1" s="15"/>
      <c r="UMM1" s="15"/>
      <c r="UMN1" s="15"/>
      <c r="UMO1" s="15"/>
      <c r="UMP1" s="15"/>
      <c r="UMQ1" s="15"/>
      <c r="UMR1" s="15"/>
      <c r="UMS1" s="15"/>
      <c r="UMT1" s="15"/>
      <c r="UMU1" s="15"/>
      <c r="UMV1" s="15"/>
      <c r="UMW1" s="15"/>
      <c r="UMX1" s="15"/>
      <c r="UMY1" s="15"/>
      <c r="UMZ1" s="15"/>
      <c r="UNA1" s="15"/>
      <c r="UNB1" s="15"/>
      <c r="UNC1" s="15"/>
      <c r="UND1" s="15"/>
      <c r="UNE1" s="15"/>
      <c r="UNF1" s="15"/>
      <c r="UNG1" s="15"/>
      <c r="UNH1" s="15"/>
      <c r="UNI1" s="15"/>
      <c r="UNJ1" s="15"/>
      <c r="UNK1" s="15"/>
      <c r="UNL1" s="15"/>
      <c r="UNM1" s="15"/>
      <c r="UNN1" s="15"/>
      <c r="UNO1" s="15"/>
      <c r="UNP1" s="15"/>
      <c r="UNQ1" s="15"/>
      <c r="UNR1" s="15"/>
      <c r="UNS1" s="15"/>
      <c r="UNT1" s="15"/>
      <c r="UNU1" s="15"/>
      <c r="UNV1" s="15"/>
      <c r="UNW1" s="15"/>
      <c r="UNX1" s="15"/>
      <c r="UNY1" s="15"/>
      <c r="UNZ1" s="15"/>
      <c r="UOA1" s="15"/>
      <c r="UOB1" s="15"/>
      <c r="UOC1" s="15"/>
      <c r="UOD1" s="15"/>
      <c r="UOE1" s="15"/>
      <c r="UOF1" s="15"/>
      <c r="UOG1" s="15"/>
      <c r="UOH1" s="15"/>
      <c r="UOI1" s="15"/>
      <c r="UOJ1" s="15"/>
      <c r="UOK1" s="15"/>
      <c r="UOL1" s="15"/>
      <c r="UOM1" s="15"/>
      <c r="UON1" s="15"/>
      <c r="UOO1" s="15"/>
      <c r="UOP1" s="15"/>
      <c r="UOQ1" s="15"/>
      <c r="UOR1" s="15"/>
      <c r="UOS1" s="15"/>
      <c r="UOT1" s="15"/>
      <c r="UOU1" s="15"/>
      <c r="UOV1" s="15"/>
      <c r="UOW1" s="15"/>
      <c r="UOX1" s="15"/>
      <c r="UOY1" s="15"/>
      <c r="UOZ1" s="15"/>
      <c r="UPA1" s="15"/>
      <c r="UPB1" s="15"/>
      <c r="UPC1" s="15"/>
      <c r="UPD1" s="15"/>
      <c r="UPE1" s="15"/>
      <c r="UPF1" s="15"/>
      <c r="UPG1" s="15"/>
      <c r="UPH1" s="15"/>
      <c r="UPI1" s="15"/>
      <c r="UPJ1" s="15"/>
      <c r="UPK1" s="15"/>
      <c r="UPL1" s="15"/>
      <c r="UPM1" s="15"/>
      <c r="UPN1" s="15"/>
      <c r="UPO1" s="15"/>
      <c r="UPP1" s="15"/>
      <c r="UPQ1" s="15"/>
      <c r="UPR1" s="15"/>
      <c r="UPS1" s="15"/>
      <c r="UPT1" s="15"/>
      <c r="UPU1" s="15"/>
      <c r="UPV1" s="15"/>
      <c r="UPW1" s="15"/>
      <c r="UPX1" s="15"/>
      <c r="UPY1" s="15"/>
      <c r="UPZ1" s="15"/>
      <c r="UQA1" s="15"/>
      <c r="UQB1" s="15"/>
      <c r="UQC1" s="15"/>
      <c r="UQD1" s="15"/>
      <c r="UQE1" s="15"/>
      <c r="UQF1" s="15"/>
      <c r="UQG1" s="15"/>
      <c r="UQH1" s="15"/>
      <c r="UQI1" s="15"/>
      <c r="UQJ1" s="15"/>
      <c r="UQK1" s="15"/>
      <c r="UQL1" s="15"/>
      <c r="UQM1" s="15"/>
      <c r="UQN1" s="15"/>
      <c r="UQO1" s="15"/>
      <c r="UQP1" s="15"/>
      <c r="UQQ1" s="15"/>
      <c r="UQR1" s="15"/>
      <c r="UQS1" s="15"/>
      <c r="UQT1" s="15"/>
      <c r="UQU1" s="15"/>
      <c r="UQV1" s="15"/>
      <c r="UQW1" s="15"/>
      <c r="UQX1" s="15"/>
      <c r="UQY1" s="15"/>
      <c r="UQZ1" s="15"/>
      <c r="URA1" s="15"/>
      <c r="URB1" s="15"/>
      <c r="URC1" s="15"/>
      <c r="URD1" s="15"/>
      <c r="URE1" s="15"/>
      <c r="URF1" s="15"/>
      <c r="URG1" s="15"/>
      <c r="URH1" s="15"/>
      <c r="URI1" s="15"/>
      <c r="URJ1" s="15"/>
      <c r="URK1" s="15"/>
      <c r="URL1" s="15"/>
      <c r="URM1" s="15"/>
      <c r="URN1" s="15"/>
      <c r="URO1" s="15"/>
      <c r="URP1" s="15"/>
      <c r="URQ1" s="15"/>
      <c r="URR1" s="15"/>
      <c r="URS1" s="15"/>
      <c r="URT1" s="15"/>
      <c r="URU1" s="15"/>
      <c r="URV1" s="15"/>
      <c r="URW1" s="15"/>
      <c r="URX1" s="15"/>
      <c r="URY1" s="15"/>
      <c r="URZ1" s="15"/>
      <c r="USA1" s="15"/>
      <c r="USB1" s="15"/>
      <c r="USC1" s="15"/>
      <c r="USD1" s="15"/>
      <c r="USE1" s="15"/>
      <c r="USF1" s="15"/>
      <c r="USG1" s="15"/>
      <c r="USH1" s="15"/>
      <c r="USI1" s="15"/>
      <c r="USJ1" s="15"/>
      <c r="USK1" s="15"/>
      <c r="USL1" s="15"/>
      <c r="USM1" s="15"/>
      <c r="USN1" s="15"/>
      <c r="USO1" s="15"/>
      <c r="USP1" s="15"/>
      <c r="USQ1" s="15"/>
      <c r="USR1" s="15"/>
      <c r="USS1" s="15"/>
      <c r="UST1" s="15"/>
      <c r="USU1" s="15"/>
      <c r="USV1" s="15"/>
      <c r="USW1" s="15"/>
      <c r="USX1" s="15"/>
      <c r="USY1" s="15"/>
      <c r="USZ1" s="15"/>
      <c r="UTA1" s="15"/>
      <c r="UTB1" s="15"/>
      <c r="UTC1" s="15"/>
      <c r="UTD1" s="15"/>
      <c r="UTE1" s="15"/>
      <c r="UTF1" s="15"/>
      <c r="UTG1" s="15"/>
      <c r="UTH1" s="15"/>
      <c r="UTI1" s="15"/>
      <c r="UTJ1" s="15"/>
      <c r="UTK1" s="15"/>
      <c r="UTL1" s="15"/>
      <c r="UTM1" s="15"/>
      <c r="UTN1" s="15"/>
      <c r="UTO1" s="15"/>
      <c r="UTP1" s="15"/>
      <c r="UTQ1" s="15"/>
      <c r="UTR1" s="15"/>
      <c r="UTS1" s="15"/>
      <c r="UTT1" s="15"/>
      <c r="UTU1" s="15"/>
      <c r="UTV1" s="15"/>
      <c r="UTW1" s="15"/>
      <c r="UTX1" s="15"/>
      <c r="UTY1" s="15"/>
      <c r="UTZ1" s="15"/>
      <c r="UUA1" s="15"/>
      <c r="UUB1" s="15"/>
      <c r="UUC1" s="15"/>
      <c r="UUD1" s="15"/>
      <c r="UUE1" s="15"/>
      <c r="UUF1" s="15"/>
      <c r="UUG1" s="15"/>
      <c r="UUH1" s="15"/>
      <c r="UUI1" s="15"/>
      <c r="UUJ1" s="15"/>
      <c r="UUK1" s="15"/>
      <c r="UUL1" s="15"/>
      <c r="UUM1" s="15"/>
      <c r="UUN1" s="15"/>
      <c r="UUO1" s="15"/>
      <c r="UUP1" s="15"/>
      <c r="UUQ1" s="15"/>
      <c r="UUR1" s="15"/>
      <c r="UUS1" s="15"/>
      <c r="UUT1" s="15"/>
      <c r="UUU1" s="15"/>
      <c r="UUV1" s="15"/>
      <c r="UUW1" s="15"/>
      <c r="UUX1" s="15"/>
      <c r="UUY1" s="15"/>
      <c r="UUZ1" s="15"/>
      <c r="UVA1" s="15"/>
      <c r="UVB1" s="15"/>
      <c r="UVC1" s="15"/>
      <c r="UVD1" s="15"/>
      <c r="UVE1" s="15"/>
      <c r="UVF1" s="15"/>
      <c r="UVG1" s="15"/>
      <c r="UVH1" s="15"/>
      <c r="UVI1" s="15"/>
      <c r="UVJ1" s="15"/>
      <c r="UVK1" s="15"/>
      <c r="UVL1" s="15"/>
      <c r="UVM1" s="15"/>
      <c r="UVN1" s="15"/>
      <c r="UVO1" s="15"/>
      <c r="UVP1" s="15"/>
      <c r="UVQ1" s="15"/>
      <c r="UVR1" s="15"/>
      <c r="UVS1" s="15"/>
      <c r="UVT1" s="15"/>
      <c r="UVU1" s="15"/>
      <c r="UVV1" s="15"/>
      <c r="UVW1" s="15"/>
      <c r="UVX1" s="15"/>
      <c r="UVY1" s="15"/>
      <c r="UVZ1" s="15"/>
      <c r="UWA1" s="15"/>
      <c r="UWB1" s="15"/>
      <c r="UWC1" s="15"/>
      <c r="UWD1" s="15"/>
      <c r="UWE1" s="15"/>
      <c r="UWF1" s="15"/>
      <c r="UWG1" s="15"/>
      <c r="UWH1" s="15"/>
      <c r="UWI1" s="15"/>
      <c r="UWJ1" s="15"/>
      <c r="UWK1" s="15"/>
      <c r="UWL1" s="15"/>
      <c r="UWM1" s="15"/>
      <c r="UWN1" s="15"/>
      <c r="UWO1" s="15"/>
      <c r="UWP1" s="15"/>
      <c r="UWQ1" s="15"/>
      <c r="UWR1" s="15"/>
      <c r="UWS1" s="15"/>
      <c r="UWT1" s="15"/>
      <c r="UWU1" s="15"/>
      <c r="UWV1" s="15"/>
      <c r="UWW1" s="15"/>
      <c r="UWX1" s="15"/>
      <c r="UWY1" s="15"/>
      <c r="UWZ1" s="15"/>
      <c r="UXA1" s="15"/>
      <c r="UXB1" s="15"/>
      <c r="UXC1" s="15"/>
      <c r="UXD1" s="15"/>
      <c r="UXE1" s="15"/>
      <c r="UXF1" s="15"/>
      <c r="UXG1" s="15"/>
      <c r="UXH1" s="15"/>
      <c r="UXI1" s="15"/>
      <c r="UXJ1" s="15"/>
      <c r="UXK1" s="15"/>
      <c r="UXL1" s="15"/>
      <c r="UXM1" s="15"/>
      <c r="UXN1" s="15"/>
      <c r="UXO1" s="15"/>
      <c r="UXP1" s="15"/>
      <c r="UXQ1" s="15"/>
      <c r="UXR1" s="15"/>
      <c r="UXS1" s="15"/>
      <c r="UXT1" s="15"/>
      <c r="UXU1" s="15"/>
      <c r="UXV1" s="15"/>
      <c r="UXW1" s="15"/>
      <c r="UXX1" s="15"/>
      <c r="UXY1" s="15"/>
      <c r="UXZ1" s="15"/>
      <c r="UYA1" s="15"/>
      <c r="UYB1" s="15"/>
      <c r="UYC1" s="15"/>
      <c r="UYD1" s="15"/>
      <c r="UYE1" s="15"/>
      <c r="UYF1" s="15"/>
      <c r="UYG1" s="15"/>
      <c r="UYH1" s="15"/>
      <c r="UYI1" s="15"/>
      <c r="UYJ1" s="15"/>
      <c r="UYK1" s="15"/>
      <c r="UYL1" s="15"/>
      <c r="UYM1" s="15"/>
      <c r="UYN1" s="15"/>
      <c r="UYO1" s="15"/>
      <c r="UYP1" s="15"/>
      <c r="UYQ1" s="15"/>
      <c r="UYR1" s="15"/>
      <c r="UYS1" s="15"/>
      <c r="UYT1" s="15"/>
      <c r="UYU1" s="15"/>
      <c r="UYV1" s="15"/>
      <c r="UYW1" s="15"/>
      <c r="UYX1" s="15"/>
      <c r="UYY1" s="15"/>
      <c r="UYZ1" s="15"/>
      <c r="UZA1" s="15"/>
      <c r="UZB1" s="15"/>
      <c r="UZC1" s="15"/>
      <c r="UZD1" s="15"/>
      <c r="UZE1" s="15"/>
      <c r="UZF1" s="15"/>
      <c r="UZG1" s="15"/>
      <c r="UZH1" s="15"/>
      <c r="UZI1" s="15"/>
      <c r="UZJ1" s="15"/>
      <c r="UZK1" s="15"/>
      <c r="UZL1" s="15"/>
      <c r="UZM1" s="15"/>
      <c r="UZN1" s="15"/>
      <c r="UZO1" s="15"/>
      <c r="UZP1" s="15"/>
      <c r="UZQ1" s="15"/>
      <c r="UZR1" s="15"/>
      <c r="UZS1" s="15"/>
      <c r="UZT1" s="15"/>
      <c r="UZU1" s="15"/>
      <c r="UZV1" s="15"/>
      <c r="UZW1" s="15"/>
      <c r="UZX1" s="15"/>
      <c r="UZY1" s="15"/>
      <c r="UZZ1" s="15"/>
      <c r="VAA1" s="15"/>
      <c r="VAB1" s="15"/>
      <c r="VAC1" s="15"/>
      <c r="VAD1" s="15"/>
      <c r="VAE1" s="15"/>
      <c r="VAF1" s="15"/>
      <c r="VAG1" s="15"/>
      <c r="VAH1" s="15"/>
      <c r="VAI1" s="15"/>
      <c r="VAJ1" s="15"/>
      <c r="VAK1" s="15"/>
      <c r="VAL1" s="15"/>
      <c r="VAM1" s="15"/>
      <c r="VAN1" s="15"/>
      <c r="VAO1" s="15"/>
      <c r="VAP1" s="15"/>
      <c r="VAQ1" s="15"/>
      <c r="VAR1" s="15"/>
      <c r="VAS1" s="15"/>
      <c r="VAT1" s="15"/>
      <c r="VAU1" s="15"/>
      <c r="VAV1" s="15"/>
      <c r="VAW1" s="15"/>
      <c r="VAX1" s="15"/>
      <c r="VAY1" s="15"/>
      <c r="VAZ1" s="15"/>
      <c r="VBA1" s="15"/>
      <c r="VBB1" s="15"/>
      <c r="VBC1" s="15"/>
      <c r="VBD1" s="15"/>
      <c r="VBE1" s="15"/>
      <c r="VBF1" s="15"/>
      <c r="VBG1" s="15"/>
      <c r="VBH1" s="15"/>
      <c r="VBI1" s="15"/>
      <c r="VBJ1" s="15"/>
      <c r="VBK1" s="15"/>
      <c r="VBL1" s="15"/>
      <c r="VBM1" s="15"/>
      <c r="VBN1" s="15"/>
      <c r="VBO1" s="15"/>
      <c r="VBP1" s="15"/>
      <c r="VBQ1" s="15"/>
      <c r="VBR1" s="15"/>
      <c r="VBS1" s="15"/>
      <c r="VBT1" s="15"/>
      <c r="VBU1" s="15"/>
      <c r="VBV1" s="15"/>
      <c r="VBW1" s="15"/>
      <c r="VBX1" s="15"/>
      <c r="VBY1" s="15"/>
      <c r="VBZ1" s="15"/>
      <c r="VCA1" s="15"/>
      <c r="VCB1" s="15"/>
      <c r="VCC1" s="15"/>
      <c r="VCD1" s="15"/>
      <c r="VCE1" s="15"/>
      <c r="VCF1" s="15"/>
      <c r="VCG1" s="15"/>
      <c r="VCH1" s="15"/>
      <c r="VCI1" s="15"/>
      <c r="VCJ1" s="15"/>
      <c r="VCK1" s="15"/>
      <c r="VCL1" s="15"/>
      <c r="VCM1" s="15"/>
      <c r="VCN1" s="15"/>
      <c r="VCO1" s="15"/>
      <c r="VCP1" s="15"/>
      <c r="VCQ1" s="15"/>
      <c r="VCR1" s="15"/>
      <c r="VCS1" s="15"/>
      <c r="VCT1" s="15"/>
      <c r="VCU1" s="15"/>
      <c r="VCV1" s="15"/>
      <c r="VCW1" s="15"/>
      <c r="VCX1" s="15"/>
      <c r="VCY1" s="15"/>
      <c r="VCZ1" s="15"/>
      <c r="VDA1" s="15"/>
      <c r="VDB1" s="15"/>
      <c r="VDC1" s="15"/>
      <c r="VDD1" s="15"/>
      <c r="VDE1" s="15"/>
      <c r="VDF1" s="15"/>
      <c r="VDG1" s="15"/>
      <c r="VDH1" s="15"/>
      <c r="VDI1" s="15"/>
      <c r="VDJ1" s="15"/>
      <c r="VDK1" s="15"/>
      <c r="VDL1" s="15"/>
      <c r="VDM1" s="15"/>
      <c r="VDN1" s="15"/>
      <c r="VDO1" s="15"/>
      <c r="VDP1" s="15"/>
      <c r="VDQ1" s="15"/>
      <c r="VDR1" s="15"/>
      <c r="VDS1" s="15"/>
      <c r="VDT1" s="15"/>
      <c r="VDU1" s="15"/>
      <c r="VDV1" s="15"/>
      <c r="VDW1" s="15"/>
      <c r="VDX1" s="15"/>
      <c r="VDY1" s="15"/>
      <c r="VDZ1" s="15"/>
      <c r="VEA1" s="15"/>
      <c r="VEB1" s="15"/>
      <c r="VEC1" s="15"/>
      <c r="VED1" s="15"/>
      <c r="VEE1" s="15"/>
      <c r="VEF1" s="15"/>
      <c r="VEG1" s="15"/>
      <c r="VEH1" s="15"/>
      <c r="VEI1" s="15"/>
      <c r="VEJ1" s="15"/>
      <c r="VEK1" s="15"/>
      <c r="VEL1" s="15"/>
      <c r="VEM1" s="15"/>
      <c r="VEN1" s="15"/>
      <c r="VEO1" s="15"/>
      <c r="VEP1" s="15"/>
      <c r="VEQ1" s="15"/>
      <c r="VER1" s="15"/>
      <c r="VES1" s="15"/>
      <c r="VET1" s="15"/>
      <c r="VEU1" s="15"/>
      <c r="VEV1" s="15"/>
      <c r="VEW1" s="15"/>
      <c r="VEX1" s="15"/>
      <c r="VEY1" s="15"/>
      <c r="VEZ1" s="15"/>
      <c r="VFA1" s="15"/>
      <c r="VFB1" s="15"/>
      <c r="VFC1" s="15"/>
      <c r="VFD1" s="15"/>
      <c r="VFE1" s="15"/>
      <c r="VFF1" s="15"/>
      <c r="VFG1" s="15"/>
      <c r="VFH1" s="15"/>
      <c r="VFI1" s="15"/>
      <c r="VFJ1" s="15"/>
      <c r="VFK1" s="15"/>
      <c r="VFL1" s="15"/>
      <c r="VFM1" s="15"/>
      <c r="VFN1" s="15"/>
      <c r="VFO1" s="15"/>
      <c r="VFP1" s="15"/>
      <c r="VFQ1" s="15"/>
      <c r="VFR1" s="15"/>
      <c r="VFS1" s="15"/>
      <c r="VFT1" s="15"/>
      <c r="VFU1" s="15"/>
      <c r="VFV1" s="15"/>
      <c r="VFW1" s="15"/>
      <c r="VFX1" s="15"/>
      <c r="VFY1" s="15"/>
      <c r="VFZ1" s="15"/>
      <c r="VGA1" s="15"/>
      <c r="VGB1" s="15"/>
      <c r="VGC1" s="15"/>
      <c r="VGD1" s="15"/>
      <c r="VGE1" s="15"/>
      <c r="VGF1" s="15"/>
      <c r="VGG1" s="15"/>
      <c r="VGH1" s="15"/>
      <c r="VGI1" s="15"/>
      <c r="VGJ1" s="15"/>
      <c r="VGK1" s="15"/>
      <c r="VGL1" s="15"/>
      <c r="VGM1" s="15"/>
      <c r="VGN1" s="15"/>
      <c r="VGO1" s="15"/>
      <c r="VGP1" s="15"/>
      <c r="VGQ1" s="15"/>
      <c r="VGR1" s="15"/>
      <c r="VGS1" s="15"/>
      <c r="VGT1" s="15"/>
      <c r="VGU1" s="15"/>
      <c r="VGV1" s="15"/>
      <c r="VGW1" s="15"/>
      <c r="VGX1" s="15"/>
      <c r="VGY1" s="15"/>
      <c r="VGZ1" s="15"/>
      <c r="VHA1" s="15"/>
      <c r="VHB1" s="15"/>
      <c r="VHC1" s="15"/>
      <c r="VHD1" s="15"/>
      <c r="VHE1" s="15"/>
      <c r="VHF1" s="15"/>
      <c r="VHG1" s="15"/>
      <c r="VHH1" s="15"/>
      <c r="VHI1" s="15"/>
      <c r="VHJ1" s="15"/>
      <c r="VHK1" s="15"/>
      <c r="VHL1" s="15"/>
      <c r="VHM1" s="15"/>
      <c r="VHN1" s="15"/>
      <c r="VHO1" s="15"/>
      <c r="VHP1" s="15"/>
      <c r="VHQ1" s="15"/>
      <c r="VHR1" s="15"/>
      <c r="VHS1" s="15"/>
      <c r="VHT1" s="15"/>
      <c r="VHU1" s="15"/>
      <c r="VHV1" s="15"/>
      <c r="VHW1" s="15"/>
      <c r="VHX1" s="15"/>
      <c r="VHY1" s="15"/>
      <c r="VHZ1" s="15"/>
      <c r="VIA1" s="15"/>
      <c r="VIB1" s="15"/>
      <c r="VIC1" s="15"/>
      <c r="VID1" s="15"/>
      <c r="VIE1" s="15"/>
      <c r="VIF1" s="15"/>
      <c r="VIG1" s="15"/>
      <c r="VIH1" s="15"/>
      <c r="VII1" s="15"/>
      <c r="VIJ1" s="15"/>
      <c r="VIK1" s="15"/>
      <c r="VIL1" s="15"/>
      <c r="VIM1" s="15"/>
      <c r="VIN1" s="15"/>
      <c r="VIO1" s="15"/>
      <c r="VIP1" s="15"/>
      <c r="VIQ1" s="15"/>
      <c r="VIR1" s="15"/>
      <c r="VIS1" s="15"/>
      <c r="VIT1" s="15"/>
      <c r="VIU1" s="15"/>
      <c r="VIV1" s="15"/>
      <c r="VIW1" s="15"/>
      <c r="VIX1" s="15"/>
      <c r="VIY1" s="15"/>
      <c r="VIZ1" s="15"/>
      <c r="VJA1" s="15"/>
      <c r="VJB1" s="15"/>
      <c r="VJC1" s="15"/>
      <c r="VJD1" s="15"/>
      <c r="VJE1" s="15"/>
      <c r="VJF1" s="15"/>
      <c r="VJG1" s="15"/>
      <c r="VJH1" s="15"/>
      <c r="VJI1" s="15"/>
      <c r="VJJ1" s="15"/>
      <c r="VJK1" s="15"/>
      <c r="VJL1" s="15"/>
      <c r="VJM1" s="15"/>
      <c r="VJN1" s="15"/>
      <c r="VJO1" s="15"/>
      <c r="VJP1" s="15"/>
      <c r="VJQ1" s="15"/>
      <c r="VJR1" s="15"/>
      <c r="VJS1" s="15"/>
      <c r="VJT1" s="15"/>
      <c r="VJU1" s="15"/>
      <c r="VJV1" s="15"/>
      <c r="VJW1" s="15"/>
      <c r="VJX1" s="15"/>
      <c r="VJY1" s="15"/>
      <c r="VJZ1" s="15"/>
      <c r="VKA1" s="15"/>
      <c r="VKB1" s="15"/>
      <c r="VKC1" s="15"/>
      <c r="VKD1" s="15"/>
      <c r="VKE1" s="15"/>
      <c r="VKF1" s="15"/>
      <c r="VKG1" s="15"/>
      <c r="VKH1" s="15"/>
      <c r="VKI1" s="15"/>
      <c r="VKJ1" s="15"/>
      <c r="VKK1" s="15"/>
      <c r="VKL1" s="15"/>
      <c r="VKM1" s="15"/>
      <c r="VKN1" s="15"/>
      <c r="VKO1" s="15"/>
      <c r="VKP1" s="15"/>
      <c r="VKQ1" s="15"/>
      <c r="VKR1" s="15"/>
      <c r="VKS1" s="15"/>
      <c r="VKT1" s="15"/>
      <c r="VKU1" s="15"/>
      <c r="VKV1" s="15"/>
      <c r="VKW1" s="15"/>
      <c r="VKX1" s="15"/>
      <c r="VKY1" s="15"/>
      <c r="VKZ1" s="15"/>
      <c r="VLA1" s="15"/>
      <c r="VLB1" s="15"/>
      <c r="VLC1" s="15"/>
      <c r="VLD1" s="15"/>
      <c r="VLE1" s="15"/>
      <c r="VLF1" s="15"/>
      <c r="VLG1" s="15"/>
      <c r="VLH1" s="15"/>
      <c r="VLI1" s="15"/>
      <c r="VLJ1" s="15"/>
      <c r="VLK1" s="15"/>
      <c r="VLL1" s="15"/>
      <c r="VLM1" s="15"/>
      <c r="VLN1" s="15"/>
      <c r="VLO1" s="15"/>
      <c r="VLP1" s="15"/>
      <c r="VLQ1" s="15"/>
      <c r="VLR1" s="15"/>
      <c r="VLS1" s="15"/>
      <c r="VLT1" s="15"/>
      <c r="VLU1" s="15"/>
      <c r="VLV1" s="15"/>
      <c r="VLW1" s="15"/>
      <c r="VLX1" s="15"/>
      <c r="VLY1" s="15"/>
      <c r="VLZ1" s="15"/>
      <c r="VMA1" s="15"/>
      <c r="VMB1" s="15"/>
      <c r="VMC1" s="15"/>
      <c r="VMD1" s="15"/>
      <c r="VME1" s="15"/>
      <c r="VMF1" s="15"/>
      <c r="VMG1" s="15"/>
      <c r="VMH1" s="15"/>
      <c r="VMI1" s="15"/>
      <c r="VMJ1" s="15"/>
      <c r="VMK1" s="15"/>
      <c r="VML1" s="15"/>
      <c r="VMM1" s="15"/>
      <c r="VMN1" s="15"/>
      <c r="VMO1" s="15"/>
      <c r="VMP1" s="15"/>
      <c r="VMQ1" s="15"/>
      <c r="VMR1" s="15"/>
      <c r="VMS1" s="15"/>
      <c r="VMT1" s="15"/>
      <c r="VMU1" s="15"/>
      <c r="VMV1" s="15"/>
      <c r="VMW1" s="15"/>
      <c r="VMX1" s="15"/>
      <c r="VMY1" s="15"/>
      <c r="VMZ1" s="15"/>
      <c r="VNA1" s="15"/>
      <c r="VNB1" s="15"/>
      <c r="VNC1" s="15"/>
      <c r="VND1" s="15"/>
      <c r="VNE1" s="15"/>
      <c r="VNF1" s="15"/>
      <c r="VNG1" s="15"/>
      <c r="VNH1" s="15"/>
      <c r="VNI1" s="15"/>
      <c r="VNJ1" s="15"/>
      <c r="VNK1" s="15"/>
      <c r="VNL1" s="15"/>
      <c r="VNM1" s="15"/>
      <c r="VNN1" s="15"/>
      <c r="VNO1" s="15"/>
      <c r="VNP1" s="15"/>
      <c r="VNQ1" s="15"/>
      <c r="VNR1" s="15"/>
      <c r="VNS1" s="15"/>
      <c r="VNT1" s="15"/>
      <c r="VNU1" s="15"/>
      <c r="VNV1" s="15"/>
      <c r="VNW1" s="15"/>
      <c r="VNX1" s="15"/>
      <c r="VNY1" s="15"/>
      <c r="VNZ1" s="15"/>
      <c r="VOA1" s="15"/>
      <c r="VOB1" s="15"/>
      <c r="VOC1" s="15"/>
      <c r="VOD1" s="15"/>
      <c r="VOE1" s="15"/>
      <c r="VOF1" s="15"/>
      <c r="VOG1" s="15"/>
      <c r="VOH1" s="15"/>
      <c r="VOI1" s="15"/>
      <c r="VOJ1" s="15"/>
      <c r="VOK1" s="15"/>
      <c r="VOL1" s="15"/>
      <c r="VOM1" s="15"/>
      <c r="VON1" s="15"/>
      <c r="VOO1" s="15"/>
      <c r="VOP1" s="15"/>
      <c r="VOQ1" s="15"/>
      <c r="VOR1" s="15"/>
      <c r="VOS1" s="15"/>
      <c r="VOT1" s="15"/>
      <c r="VOU1" s="15"/>
      <c r="VOV1" s="15"/>
      <c r="VOW1" s="15"/>
      <c r="VOX1" s="15"/>
      <c r="VOY1" s="15"/>
      <c r="VOZ1" s="15"/>
      <c r="VPA1" s="15"/>
      <c r="VPB1" s="15"/>
      <c r="VPC1" s="15"/>
      <c r="VPD1" s="15"/>
      <c r="VPE1" s="15"/>
      <c r="VPF1" s="15"/>
      <c r="VPG1" s="15"/>
      <c r="VPH1" s="15"/>
      <c r="VPI1" s="15"/>
      <c r="VPJ1" s="15"/>
      <c r="VPK1" s="15"/>
      <c r="VPL1" s="15"/>
      <c r="VPM1" s="15"/>
      <c r="VPN1" s="15"/>
      <c r="VPO1" s="15"/>
      <c r="VPP1" s="15"/>
      <c r="VPQ1" s="15"/>
      <c r="VPR1" s="15"/>
      <c r="VPS1" s="15"/>
      <c r="VPT1" s="15"/>
      <c r="VPU1" s="15"/>
      <c r="VPV1" s="15"/>
      <c r="VPW1" s="15"/>
      <c r="VPX1" s="15"/>
      <c r="VPY1" s="15"/>
      <c r="VPZ1" s="15"/>
      <c r="VQA1" s="15"/>
      <c r="VQB1" s="15"/>
      <c r="VQC1" s="15"/>
      <c r="VQD1" s="15"/>
      <c r="VQE1" s="15"/>
      <c r="VQF1" s="15"/>
      <c r="VQG1" s="15"/>
      <c r="VQH1" s="15"/>
      <c r="VQI1" s="15"/>
      <c r="VQJ1" s="15"/>
      <c r="VQK1" s="15"/>
      <c r="VQL1" s="15"/>
      <c r="VQM1" s="15"/>
      <c r="VQN1" s="15"/>
      <c r="VQO1" s="15"/>
      <c r="VQP1" s="15"/>
      <c r="VQQ1" s="15"/>
      <c r="VQR1" s="15"/>
      <c r="VQS1" s="15"/>
      <c r="VQT1" s="15"/>
      <c r="VQU1" s="15"/>
      <c r="VQV1" s="15"/>
      <c r="VQW1" s="15"/>
      <c r="VQX1" s="15"/>
      <c r="VQY1" s="15"/>
      <c r="VQZ1" s="15"/>
      <c r="VRA1" s="15"/>
      <c r="VRB1" s="15"/>
      <c r="VRC1" s="15"/>
      <c r="VRD1" s="15"/>
      <c r="VRE1" s="15"/>
      <c r="VRF1" s="15"/>
      <c r="VRG1" s="15"/>
      <c r="VRH1" s="15"/>
      <c r="VRI1" s="15"/>
      <c r="VRJ1" s="15"/>
      <c r="VRK1" s="15"/>
      <c r="VRL1" s="15"/>
      <c r="VRM1" s="15"/>
      <c r="VRN1" s="15"/>
      <c r="VRO1" s="15"/>
      <c r="VRP1" s="15"/>
      <c r="VRQ1" s="15"/>
      <c r="VRR1" s="15"/>
      <c r="VRS1" s="15"/>
      <c r="VRT1" s="15"/>
      <c r="VRU1" s="15"/>
      <c r="VRV1" s="15"/>
      <c r="VRW1" s="15"/>
      <c r="VRX1" s="15"/>
      <c r="VRY1" s="15"/>
      <c r="VRZ1" s="15"/>
      <c r="VSA1" s="15"/>
      <c r="VSB1" s="15"/>
      <c r="VSC1" s="15"/>
      <c r="VSD1" s="15"/>
      <c r="VSE1" s="15"/>
      <c r="VSF1" s="15"/>
      <c r="VSG1" s="15"/>
      <c r="VSH1" s="15"/>
      <c r="VSI1" s="15"/>
      <c r="VSJ1" s="15"/>
      <c r="VSK1" s="15"/>
      <c r="VSL1" s="15"/>
      <c r="VSM1" s="15"/>
      <c r="VSN1" s="15"/>
      <c r="VSO1" s="15"/>
      <c r="VSP1" s="15"/>
      <c r="VSQ1" s="15"/>
      <c r="VSR1" s="15"/>
      <c r="VSS1" s="15"/>
      <c r="VST1" s="15"/>
      <c r="VSU1" s="15"/>
      <c r="VSV1" s="15"/>
      <c r="VSW1" s="15"/>
      <c r="VSX1" s="15"/>
      <c r="VSY1" s="15"/>
      <c r="VSZ1" s="15"/>
      <c r="VTA1" s="15"/>
      <c r="VTB1" s="15"/>
      <c r="VTC1" s="15"/>
      <c r="VTD1" s="15"/>
      <c r="VTE1" s="15"/>
      <c r="VTF1" s="15"/>
      <c r="VTG1" s="15"/>
      <c r="VTH1" s="15"/>
      <c r="VTI1" s="15"/>
      <c r="VTJ1" s="15"/>
      <c r="VTK1" s="15"/>
      <c r="VTL1" s="15"/>
      <c r="VTM1" s="15"/>
      <c r="VTN1" s="15"/>
      <c r="VTO1" s="15"/>
      <c r="VTP1" s="15"/>
      <c r="VTQ1" s="15"/>
      <c r="VTR1" s="15"/>
      <c r="VTS1" s="15"/>
      <c r="VTT1" s="15"/>
      <c r="VTU1" s="15"/>
      <c r="VTV1" s="15"/>
      <c r="VTW1" s="15"/>
      <c r="VTX1" s="15"/>
      <c r="VTY1" s="15"/>
      <c r="VTZ1" s="15"/>
      <c r="VUA1" s="15"/>
      <c r="VUB1" s="15"/>
      <c r="VUC1" s="15"/>
      <c r="VUD1" s="15"/>
      <c r="VUE1" s="15"/>
      <c r="VUF1" s="15"/>
      <c r="VUG1" s="15"/>
      <c r="VUH1" s="15"/>
      <c r="VUI1" s="15"/>
      <c r="VUJ1" s="15"/>
      <c r="VUK1" s="15"/>
      <c r="VUL1" s="15"/>
      <c r="VUM1" s="15"/>
      <c r="VUN1" s="15"/>
      <c r="VUO1" s="15"/>
      <c r="VUP1" s="15"/>
      <c r="VUQ1" s="15"/>
      <c r="VUR1" s="15"/>
      <c r="VUS1" s="15"/>
      <c r="VUT1" s="15"/>
      <c r="VUU1" s="15"/>
      <c r="VUV1" s="15"/>
      <c r="VUW1" s="15"/>
      <c r="VUX1" s="15"/>
      <c r="VUY1" s="15"/>
      <c r="VUZ1" s="15"/>
      <c r="VVA1" s="15"/>
      <c r="VVB1" s="15"/>
      <c r="VVC1" s="15"/>
      <c r="VVD1" s="15"/>
      <c r="VVE1" s="15"/>
      <c r="VVF1" s="15"/>
      <c r="VVG1" s="15"/>
      <c r="VVH1" s="15"/>
      <c r="VVI1" s="15"/>
      <c r="VVJ1" s="15"/>
      <c r="VVK1" s="15"/>
      <c r="VVL1" s="15"/>
      <c r="VVM1" s="15"/>
      <c r="VVN1" s="15"/>
      <c r="VVO1" s="15"/>
      <c r="VVP1" s="15"/>
      <c r="VVQ1" s="15"/>
      <c r="VVR1" s="15"/>
      <c r="VVS1" s="15"/>
      <c r="VVT1" s="15"/>
      <c r="VVU1" s="15"/>
      <c r="VVV1" s="15"/>
      <c r="VVW1" s="15"/>
      <c r="VVX1" s="15"/>
      <c r="VVY1" s="15"/>
      <c r="VVZ1" s="15"/>
      <c r="VWA1" s="15"/>
      <c r="VWB1" s="15"/>
      <c r="VWC1" s="15"/>
      <c r="VWD1" s="15"/>
      <c r="VWE1" s="15"/>
      <c r="VWF1" s="15"/>
      <c r="VWG1" s="15"/>
      <c r="VWH1" s="15"/>
      <c r="VWI1" s="15"/>
      <c r="VWJ1" s="15"/>
      <c r="VWK1" s="15"/>
      <c r="VWL1" s="15"/>
      <c r="VWM1" s="15"/>
      <c r="VWN1" s="15"/>
      <c r="VWO1" s="15"/>
      <c r="VWP1" s="15"/>
      <c r="VWQ1" s="15"/>
      <c r="VWR1" s="15"/>
      <c r="VWS1" s="15"/>
      <c r="VWT1" s="15"/>
      <c r="VWU1" s="15"/>
      <c r="VWV1" s="15"/>
      <c r="VWW1" s="15"/>
      <c r="VWX1" s="15"/>
      <c r="VWY1" s="15"/>
      <c r="VWZ1" s="15"/>
      <c r="VXA1" s="15"/>
      <c r="VXB1" s="15"/>
      <c r="VXC1" s="15"/>
      <c r="VXD1" s="15"/>
      <c r="VXE1" s="15"/>
      <c r="VXF1" s="15"/>
      <c r="VXG1" s="15"/>
      <c r="VXH1" s="15"/>
      <c r="VXI1" s="15"/>
      <c r="VXJ1" s="15"/>
      <c r="VXK1" s="15"/>
      <c r="VXL1" s="15"/>
      <c r="VXM1" s="15"/>
      <c r="VXN1" s="15"/>
      <c r="VXO1" s="15"/>
      <c r="VXP1" s="15"/>
      <c r="VXQ1" s="15"/>
      <c r="VXR1" s="15"/>
      <c r="VXS1" s="15"/>
      <c r="VXT1" s="15"/>
      <c r="VXU1" s="15"/>
      <c r="VXV1" s="15"/>
      <c r="VXW1" s="15"/>
      <c r="VXX1" s="15"/>
      <c r="VXY1" s="15"/>
      <c r="VXZ1" s="15"/>
      <c r="VYA1" s="15"/>
      <c r="VYB1" s="15"/>
      <c r="VYC1" s="15"/>
      <c r="VYD1" s="15"/>
      <c r="VYE1" s="15"/>
      <c r="VYF1" s="15"/>
      <c r="VYG1" s="15"/>
      <c r="VYH1" s="15"/>
      <c r="VYI1" s="15"/>
      <c r="VYJ1" s="15"/>
      <c r="VYK1" s="15"/>
      <c r="VYL1" s="15"/>
      <c r="VYM1" s="15"/>
      <c r="VYN1" s="15"/>
      <c r="VYO1" s="15"/>
      <c r="VYP1" s="15"/>
      <c r="VYQ1" s="15"/>
      <c r="VYR1" s="15"/>
      <c r="VYS1" s="15"/>
      <c r="VYT1" s="15"/>
      <c r="VYU1" s="15"/>
      <c r="VYV1" s="15"/>
      <c r="VYW1" s="15"/>
      <c r="VYX1" s="15"/>
      <c r="VYY1" s="15"/>
      <c r="VYZ1" s="15"/>
      <c r="VZA1" s="15"/>
      <c r="VZB1" s="15"/>
      <c r="VZC1" s="15"/>
      <c r="VZD1" s="15"/>
      <c r="VZE1" s="15"/>
      <c r="VZF1" s="15"/>
      <c r="VZG1" s="15"/>
      <c r="VZH1" s="15"/>
      <c r="VZI1" s="15"/>
      <c r="VZJ1" s="15"/>
      <c r="VZK1" s="15"/>
      <c r="VZL1" s="15"/>
      <c r="VZM1" s="15"/>
      <c r="VZN1" s="15"/>
      <c r="VZO1" s="15"/>
      <c r="VZP1" s="15"/>
      <c r="VZQ1" s="15"/>
      <c r="VZR1" s="15"/>
      <c r="VZS1" s="15"/>
      <c r="VZT1" s="15"/>
      <c r="VZU1" s="15"/>
      <c r="VZV1" s="15"/>
      <c r="VZW1" s="15"/>
      <c r="VZX1" s="15"/>
      <c r="VZY1" s="15"/>
      <c r="VZZ1" s="15"/>
      <c r="WAA1" s="15"/>
      <c r="WAB1" s="15"/>
      <c r="WAC1" s="15"/>
      <c r="WAD1" s="15"/>
      <c r="WAE1" s="15"/>
      <c r="WAF1" s="15"/>
      <c r="WAG1" s="15"/>
      <c r="WAH1" s="15"/>
      <c r="WAI1" s="15"/>
      <c r="WAJ1" s="15"/>
      <c r="WAK1" s="15"/>
      <c r="WAL1" s="15"/>
      <c r="WAM1" s="15"/>
      <c r="WAN1" s="15"/>
      <c r="WAO1" s="15"/>
      <c r="WAP1" s="15"/>
      <c r="WAQ1" s="15"/>
      <c r="WAR1" s="15"/>
      <c r="WAS1" s="15"/>
      <c r="WAT1" s="15"/>
      <c r="WAU1" s="15"/>
      <c r="WAV1" s="15"/>
      <c r="WAW1" s="15"/>
      <c r="WAX1" s="15"/>
      <c r="WAY1" s="15"/>
      <c r="WAZ1" s="15"/>
      <c r="WBA1" s="15"/>
      <c r="WBB1" s="15"/>
      <c r="WBC1" s="15"/>
      <c r="WBD1" s="15"/>
      <c r="WBE1" s="15"/>
      <c r="WBF1" s="15"/>
      <c r="WBG1" s="15"/>
      <c r="WBH1" s="15"/>
      <c r="WBI1" s="15"/>
      <c r="WBJ1" s="15"/>
      <c r="WBK1" s="15"/>
      <c r="WBL1" s="15"/>
      <c r="WBM1" s="15"/>
      <c r="WBN1" s="15"/>
      <c r="WBO1" s="15"/>
      <c r="WBP1" s="15"/>
      <c r="WBQ1" s="15"/>
      <c r="WBR1" s="15"/>
      <c r="WBS1" s="15"/>
      <c r="WBT1" s="15"/>
      <c r="WBU1" s="15"/>
      <c r="WBV1" s="15"/>
      <c r="WBW1" s="15"/>
      <c r="WBX1" s="15"/>
      <c r="WBY1" s="15"/>
      <c r="WBZ1" s="15"/>
      <c r="WCA1" s="15"/>
      <c r="WCB1" s="15"/>
      <c r="WCC1" s="15"/>
      <c r="WCD1" s="15"/>
      <c r="WCE1" s="15"/>
      <c r="WCF1" s="15"/>
      <c r="WCG1" s="15"/>
      <c r="WCH1" s="15"/>
      <c r="WCI1" s="15"/>
      <c r="WCJ1" s="15"/>
      <c r="WCK1" s="15"/>
      <c r="WCL1" s="15"/>
      <c r="WCM1" s="15"/>
      <c r="WCN1" s="15"/>
      <c r="WCO1" s="15"/>
      <c r="WCP1" s="15"/>
      <c r="WCQ1" s="15"/>
      <c r="WCR1" s="15"/>
      <c r="WCS1" s="15"/>
      <c r="WCT1" s="15"/>
      <c r="WCU1" s="15"/>
      <c r="WCV1" s="15"/>
      <c r="WCW1" s="15"/>
      <c r="WCX1" s="15"/>
      <c r="WCY1" s="15"/>
      <c r="WCZ1" s="15"/>
      <c r="WDA1" s="15"/>
      <c r="WDB1" s="15"/>
      <c r="WDC1" s="15"/>
      <c r="WDD1" s="15"/>
      <c r="WDE1" s="15"/>
      <c r="WDF1" s="15"/>
      <c r="WDG1" s="15"/>
      <c r="WDH1" s="15"/>
      <c r="WDI1" s="15"/>
      <c r="WDJ1" s="15"/>
      <c r="WDK1" s="15"/>
      <c r="WDL1" s="15"/>
      <c r="WDM1" s="15"/>
      <c r="WDN1" s="15"/>
      <c r="WDO1" s="15"/>
      <c r="WDP1" s="15"/>
      <c r="WDQ1" s="15"/>
      <c r="WDR1" s="15"/>
      <c r="WDS1" s="15"/>
      <c r="WDT1" s="15"/>
      <c r="WDU1" s="15"/>
      <c r="WDV1" s="15"/>
      <c r="WDW1" s="15"/>
      <c r="WDX1" s="15"/>
      <c r="WDY1" s="15"/>
      <c r="WDZ1" s="15"/>
      <c r="WEA1" s="15"/>
      <c r="WEB1" s="15"/>
      <c r="WEC1" s="15"/>
      <c r="WED1" s="15"/>
      <c r="WEE1" s="15"/>
      <c r="WEF1" s="15"/>
      <c r="WEG1" s="15"/>
      <c r="WEH1" s="15"/>
      <c r="WEI1" s="15"/>
      <c r="WEJ1" s="15"/>
      <c r="WEK1" s="15"/>
      <c r="WEL1" s="15"/>
      <c r="WEM1" s="15"/>
      <c r="WEN1" s="15"/>
      <c r="WEO1" s="15"/>
      <c r="WEP1" s="15"/>
      <c r="WEQ1" s="15"/>
      <c r="WER1" s="15"/>
      <c r="WES1" s="15"/>
      <c r="WET1" s="15"/>
      <c r="WEU1" s="15"/>
      <c r="WEV1" s="15"/>
      <c r="WEW1" s="15"/>
      <c r="WEX1" s="15"/>
      <c r="WEY1" s="15"/>
      <c r="WEZ1" s="15"/>
      <c r="WFA1" s="15"/>
      <c r="WFB1" s="15"/>
      <c r="WFC1" s="15"/>
      <c r="WFD1" s="15"/>
      <c r="WFE1" s="15"/>
      <c r="WFF1" s="15"/>
      <c r="WFG1" s="15"/>
      <c r="WFH1" s="15"/>
      <c r="WFI1" s="15"/>
      <c r="WFJ1" s="15"/>
      <c r="WFK1" s="15"/>
      <c r="WFL1" s="15"/>
      <c r="WFM1" s="15"/>
      <c r="WFN1" s="15"/>
      <c r="WFO1" s="15"/>
      <c r="WFP1" s="15"/>
      <c r="WFQ1" s="15"/>
      <c r="WFR1" s="15"/>
      <c r="WFS1" s="15"/>
      <c r="WFT1" s="15"/>
      <c r="WFU1" s="15"/>
      <c r="WFV1" s="15"/>
      <c r="WFW1" s="15"/>
      <c r="WFX1" s="15"/>
      <c r="WFY1" s="15"/>
      <c r="WFZ1" s="15"/>
      <c r="WGA1" s="15"/>
      <c r="WGB1" s="15"/>
      <c r="WGC1" s="15"/>
      <c r="WGD1" s="15"/>
      <c r="WGE1" s="15"/>
      <c r="WGF1" s="15"/>
      <c r="WGG1" s="15"/>
      <c r="WGH1" s="15"/>
      <c r="WGI1" s="15"/>
      <c r="WGJ1" s="15"/>
      <c r="WGK1" s="15"/>
      <c r="WGL1" s="15"/>
      <c r="WGM1" s="15"/>
      <c r="WGN1" s="15"/>
      <c r="WGO1" s="15"/>
      <c r="WGP1" s="15"/>
      <c r="WGQ1" s="15"/>
      <c r="WGR1" s="15"/>
      <c r="WGS1" s="15"/>
      <c r="WGT1" s="15"/>
      <c r="WGU1" s="15"/>
      <c r="WGV1" s="15"/>
      <c r="WGW1" s="15"/>
      <c r="WGX1" s="15"/>
      <c r="WGY1" s="15"/>
      <c r="WGZ1" s="15"/>
      <c r="WHA1" s="15"/>
      <c r="WHB1" s="15"/>
      <c r="WHC1" s="15"/>
      <c r="WHD1" s="15"/>
      <c r="WHE1" s="15"/>
      <c r="WHF1" s="15"/>
      <c r="WHG1" s="15"/>
      <c r="WHH1" s="15"/>
      <c r="WHI1" s="15"/>
      <c r="WHJ1" s="15"/>
      <c r="WHK1" s="15"/>
      <c r="WHL1" s="15"/>
      <c r="WHM1" s="15"/>
      <c r="WHN1" s="15"/>
      <c r="WHO1" s="15"/>
      <c r="WHP1" s="15"/>
      <c r="WHQ1" s="15"/>
      <c r="WHR1" s="15"/>
      <c r="WHS1" s="15"/>
      <c r="WHT1" s="15"/>
      <c r="WHU1" s="15"/>
      <c r="WHV1" s="15"/>
      <c r="WHW1" s="15"/>
      <c r="WHX1" s="15"/>
      <c r="WHY1" s="15"/>
      <c r="WHZ1" s="15"/>
      <c r="WIA1" s="15"/>
      <c r="WIB1" s="15"/>
      <c r="WIC1" s="15"/>
      <c r="WID1" s="15"/>
      <c r="WIE1" s="15"/>
      <c r="WIF1" s="15"/>
      <c r="WIG1" s="15"/>
      <c r="WIH1" s="15"/>
      <c r="WII1" s="15"/>
      <c r="WIJ1" s="15"/>
      <c r="WIK1" s="15"/>
      <c r="WIL1" s="15"/>
      <c r="WIM1" s="15"/>
      <c r="WIN1" s="15"/>
      <c r="WIO1" s="15"/>
      <c r="WIP1" s="15"/>
      <c r="WIQ1" s="15"/>
      <c r="WIR1" s="15"/>
      <c r="WIS1" s="15"/>
      <c r="WIT1" s="15"/>
      <c r="WIU1" s="15"/>
      <c r="WIV1" s="15"/>
      <c r="WIW1" s="15"/>
      <c r="WIX1" s="15"/>
      <c r="WIY1" s="15"/>
      <c r="WIZ1" s="15"/>
      <c r="WJA1" s="15"/>
      <c r="WJB1" s="15"/>
      <c r="WJC1" s="15"/>
      <c r="WJD1" s="15"/>
      <c r="WJE1" s="15"/>
      <c r="WJF1" s="15"/>
      <c r="WJG1" s="15"/>
      <c r="WJH1" s="15"/>
      <c r="WJI1" s="15"/>
      <c r="WJJ1" s="15"/>
      <c r="WJK1" s="15"/>
      <c r="WJL1" s="15"/>
      <c r="WJM1" s="15"/>
      <c r="WJN1" s="15"/>
      <c r="WJO1" s="15"/>
      <c r="WJP1" s="15"/>
      <c r="WJQ1" s="15"/>
      <c r="WJR1" s="15"/>
      <c r="WJS1" s="15"/>
      <c r="WJT1" s="15"/>
      <c r="WJU1" s="15"/>
      <c r="WJV1" s="15"/>
      <c r="WJW1" s="15"/>
      <c r="WJX1" s="15"/>
      <c r="WJY1" s="15"/>
      <c r="WJZ1" s="15"/>
      <c r="WKA1" s="15"/>
      <c r="WKB1" s="15"/>
      <c r="WKC1" s="15"/>
      <c r="WKD1" s="15"/>
      <c r="WKE1" s="15"/>
      <c r="WKF1" s="15"/>
      <c r="WKG1" s="15"/>
      <c r="WKH1" s="15"/>
      <c r="WKI1" s="15"/>
      <c r="WKJ1" s="15"/>
      <c r="WKK1" s="15"/>
      <c r="WKL1" s="15"/>
      <c r="WKM1" s="15"/>
      <c r="WKN1" s="15"/>
      <c r="WKO1" s="15"/>
      <c r="WKP1" s="15"/>
      <c r="WKQ1" s="15"/>
      <c r="WKR1" s="15"/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5"/>
      <c r="WOO1" s="15"/>
      <c r="WOP1" s="15"/>
      <c r="WOQ1" s="15"/>
      <c r="WOR1" s="15"/>
      <c r="WOS1" s="15"/>
      <c r="WOT1" s="15"/>
      <c r="WOU1" s="15"/>
      <c r="WOV1" s="15"/>
      <c r="WOW1" s="15"/>
      <c r="WOX1" s="15"/>
      <c r="WOY1" s="15"/>
      <c r="WOZ1" s="15"/>
      <c r="WPA1" s="15"/>
      <c r="WPB1" s="15"/>
      <c r="WPC1" s="15"/>
      <c r="WPD1" s="15"/>
      <c r="WPE1" s="15"/>
      <c r="WPF1" s="15"/>
      <c r="WPG1" s="15"/>
      <c r="WPH1" s="15"/>
      <c r="WPI1" s="15"/>
      <c r="WPJ1" s="15"/>
      <c r="WPK1" s="15"/>
      <c r="WPL1" s="15"/>
      <c r="WPM1" s="15"/>
      <c r="WPN1" s="15"/>
      <c r="WPO1" s="15"/>
      <c r="WPP1" s="15"/>
      <c r="WPQ1" s="15"/>
      <c r="WPR1" s="15"/>
      <c r="WPS1" s="15"/>
      <c r="WPT1" s="15"/>
      <c r="WPU1" s="15"/>
      <c r="WPV1" s="15"/>
      <c r="WPW1" s="15"/>
      <c r="WPX1" s="15"/>
      <c r="WPY1" s="15"/>
      <c r="WPZ1" s="15"/>
      <c r="WQA1" s="15"/>
      <c r="WQB1" s="15"/>
      <c r="WQC1" s="15"/>
      <c r="WQD1" s="15"/>
      <c r="WQE1" s="15"/>
      <c r="WQF1" s="15"/>
      <c r="WQG1" s="15"/>
      <c r="WQH1" s="15"/>
      <c r="WQI1" s="15"/>
      <c r="WQJ1" s="15"/>
      <c r="WQK1" s="15"/>
      <c r="WQL1" s="15"/>
      <c r="WQM1" s="15"/>
      <c r="WQN1" s="15"/>
      <c r="WQO1" s="15"/>
      <c r="WQP1" s="15"/>
      <c r="WQQ1" s="15"/>
      <c r="WQR1" s="15"/>
      <c r="WQS1" s="15"/>
      <c r="WQT1" s="15"/>
      <c r="WQU1" s="15"/>
      <c r="WQV1" s="15"/>
      <c r="WQW1" s="15"/>
      <c r="WQX1" s="15"/>
      <c r="WQY1" s="15"/>
      <c r="WQZ1" s="15"/>
      <c r="WRA1" s="15"/>
      <c r="WRB1" s="15"/>
      <c r="WRC1" s="15"/>
      <c r="WRD1" s="15"/>
      <c r="WRE1" s="15"/>
      <c r="WRF1" s="15"/>
      <c r="WRG1" s="15"/>
      <c r="WRH1" s="15"/>
      <c r="WRI1" s="15"/>
      <c r="WRJ1" s="15"/>
      <c r="WRK1" s="15"/>
      <c r="WRL1" s="15"/>
      <c r="WRM1" s="15"/>
      <c r="WRN1" s="15"/>
      <c r="WRO1" s="15"/>
      <c r="WRP1" s="15"/>
      <c r="WRQ1" s="15"/>
      <c r="WRR1" s="15"/>
      <c r="WRS1" s="15"/>
      <c r="WRT1" s="15"/>
      <c r="WRU1" s="15"/>
      <c r="WRV1" s="15"/>
      <c r="WRW1" s="15"/>
      <c r="WRX1" s="15"/>
      <c r="WRY1" s="15"/>
      <c r="WRZ1" s="15"/>
      <c r="WSA1" s="15"/>
      <c r="WSB1" s="15"/>
      <c r="WSC1" s="15"/>
      <c r="WSD1" s="15"/>
      <c r="WSE1" s="15"/>
      <c r="WSF1" s="15"/>
      <c r="WSG1" s="15"/>
      <c r="WSH1" s="15"/>
      <c r="WSI1" s="15"/>
      <c r="WSJ1" s="15"/>
      <c r="WSK1" s="15"/>
      <c r="WSL1" s="15"/>
      <c r="WSM1" s="15"/>
      <c r="WSN1" s="15"/>
      <c r="WSO1" s="15"/>
      <c r="WSP1" s="15"/>
      <c r="WSQ1" s="15"/>
      <c r="WSR1" s="15"/>
      <c r="WSS1" s="15"/>
      <c r="WST1" s="15"/>
      <c r="WSU1" s="15"/>
      <c r="WSV1" s="15"/>
      <c r="WSW1" s="15"/>
      <c r="WSX1" s="15"/>
      <c r="WSY1" s="15"/>
      <c r="WSZ1" s="15"/>
      <c r="WTA1" s="15"/>
      <c r="WTB1" s="15"/>
      <c r="WTC1" s="15"/>
      <c r="WTD1" s="15"/>
      <c r="WTE1" s="15"/>
      <c r="WTF1" s="15"/>
      <c r="WTG1" s="15"/>
      <c r="WTH1" s="15"/>
      <c r="WTI1" s="15"/>
      <c r="WTJ1" s="15"/>
      <c r="WTK1" s="15"/>
      <c r="WTL1" s="15"/>
      <c r="WTM1" s="15"/>
      <c r="WTN1" s="15"/>
      <c r="WTO1" s="15"/>
      <c r="WTP1" s="15"/>
      <c r="WTQ1" s="15"/>
      <c r="WTR1" s="15"/>
      <c r="WTS1" s="15"/>
      <c r="WTT1" s="15"/>
      <c r="WTU1" s="15"/>
      <c r="WTV1" s="15"/>
      <c r="WTW1" s="15"/>
      <c r="WTX1" s="15"/>
      <c r="WTY1" s="15"/>
      <c r="WTZ1" s="15"/>
      <c r="WUA1" s="15"/>
      <c r="WUB1" s="15"/>
      <c r="WUC1" s="15"/>
      <c r="WUD1" s="15"/>
      <c r="WUE1" s="15"/>
      <c r="WUF1" s="15"/>
      <c r="WUG1" s="15"/>
      <c r="WUH1" s="15"/>
      <c r="WUI1" s="15"/>
      <c r="WUJ1" s="15"/>
      <c r="WUK1" s="15"/>
      <c r="WUL1" s="15"/>
      <c r="WUM1" s="15"/>
      <c r="WUN1" s="15"/>
      <c r="WUO1" s="15"/>
      <c r="WUP1" s="15"/>
      <c r="WUQ1" s="15"/>
      <c r="WUR1" s="15"/>
      <c r="WUS1" s="15"/>
      <c r="WUT1" s="15"/>
      <c r="WUU1" s="15"/>
      <c r="WUV1" s="15"/>
      <c r="WUW1" s="15"/>
      <c r="WUX1" s="15"/>
      <c r="WUY1" s="15"/>
      <c r="WUZ1" s="15"/>
      <c r="WVA1" s="15"/>
      <c r="WVB1" s="15"/>
      <c r="WVC1" s="15"/>
      <c r="WVD1" s="15"/>
      <c r="WVE1" s="15"/>
      <c r="WVF1" s="15"/>
      <c r="WVG1" s="15"/>
      <c r="WVH1" s="15"/>
      <c r="WVI1" s="15"/>
      <c r="WVJ1" s="15"/>
      <c r="WVK1" s="15"/>
      <c r="WVL1" s="15"/>
      <c r="WVM1" s="15"/>
      <c r="WVN1" s="15"/>
      <c r="WVO1" s="15"/>
      <c r="WVP1" s="15"/>
      <c r="WVQ1" s="15"/>
      <c r="WVR1" s="15"/>
      <c r="WVS1" s="15"/>
      <c r="WVT1" s="15"/>
      <c r="WVU1" s="15"/>
      <c r="WVV1" s="15"/>
      <c r="WVW1" s="15"/>
      <c r="WVX1" s="15"/>
      <c r="WVY1" s="15"/>
      <c r="WVZ1" s="15"/>
      <c r="WWA1" s="15"/>
      <c r="WWB1" s="15"/>
      <c r="WWC1" s="15"/>
      <c r="WWD1" s="15"/>
      <c r="WWE1" s="15"/>
      <c r="WWF1" s="15"/>
      <c r="WWG1" s="15"/>
      <c r="WWH1" s="15"/>
      <c r="WWI1" s="15"/>
      <c r="WWJ1" s="15"/>
      <c r="WWK1" s="15"/>
      <c r="WWL1" s="15"/>
      <c r="WWM1" s="15"/>
      <c r="WWN1" s="15"/>
      <c r="WWO1" s="15"/>
      <c r="WWP1" s="15"/>
      <c r="WWQ1" s="15"/>
      <c r="WWR1" s="15"/>
      <c r="WWS1" s="15"/>
      <c r="WWT1" s="15"/>
      <c r="WWU1" s="15"/>
      <c r="WWV1" s="15"/>
      <c r="WWW1" s="15"/>
      <c r="WWX1" s="15"/>
      <c r="WWY1" s="15"/>
      <c r="WWZ1" s="15"/>
      <c r="WXA1" s="15"/>
      <c r="WXB1" s="15"/>
      <c r="WXC1" s="15"/>
      <c r="WXD1" s="15"/>
      <c r="WXE1" s="15"/>
      <c r="WXF1" s="15"/>
      <c r="WXG1" s="15"/>
      <c r="WXH1" s="15"/>
      <c r="WXI1" s="15"/>
      <c r="WXJ1" s="15"/>
      <c r="WXK1" s="15"/>
      <c r="WXL1" s="15"/>
      <c r="WXM1" s="15"/>
      <c r="WXN1" s="15"/>
      <c r="WXO1" s="15"/>
      <c r="WXP1" s="15"/>
      <c r="WXQ1" s="15"/>
      <c r="WXR1" s="15"/>
      <c r="WXS1" s="15"/>
      <c r="WXT1" s="15"/>
      <c r="WXU1" s="15"/>
      <c r="WXV1" s="15"/>
      <c r="WXW1" s="15"/>
      <c r="WXX1" s="15"/>
      <c r="WXY1" s="15"/>
      <c r="WXZ1" s="15"/>
      <c r="WYA1" s="15"/>
      <c r="WYB1" s="15"/>
      <c r="WYC1" s="15"/>
      <c r="WYD1" s="15"/>
      <c r="WYE1" s="15"/>
      <c r="WYF1" s="15"/>
      <c r="WYG1" s="15"/>
      <c r="WYH1" s="15"/>
      <c r="WYI1" s="15"/>
      <c r="WYJ1" s="15"/>
      <c r="WYK1" s="15"/>
      <c r="WYL1" s="15"/>
      <c r="WYM1" s="15"/>
      <c r="WYN1" s="15"/>
      <c r="WYO1" s="15"/>
      <c r="WYP1" s="15"/>
      <c r="WYQ1" s="15"/>
      <c r="WYR1" s="15"/>
      <c r="WYS1" s="15"/>
      <c r="WYT1" s="15"/>
      <c r="WYU1" s="15"/>
      <c r="WYV1" s="15"/>
      <c r="WYW1" s="15"/>
      <c r="WYX1" s="15"/>
      <c r="WYY1" s="15"/>
      <c r="WYZ1" s="15"/>
      <c r="WZA1" s="15"/>
      <c r="WZB1" s="15"/>
      <c r="WZC1" s="15"/>
      <c r="WZD1" s="15"/>
      <c r="WZE1" s="15"/>
      <c r="WZF1" s="15"/>
      <c r="WZG1" s="15"/>
      <c r="WZH1" s="15"/>
      <c r="WZI1" s="15"/>
      <c r="WZJ1" s="15"/>
      <c r="WZK1" s="15"/>
      <c r="WZL1" s="15"/>
      <c r="WZM1" s="15"/>
      <c r="WZN1" s="15"/>
      <c r="WZO1" s="15"/>
      <c r="WZP1" s="15"/>
      <c r="WZQ1" s="15"/>
      <c r="WZR1" s="15"/>
      <c r="WZS1" s="15"/>
      <c r="WZT1" s="15"/>
      <c r="WZU1" s="15"/>
      <c r="WZV1" s="15"/>
      <c r="WZW1" s="15"/>
      <c r="WZX1" s="15"/>
      <c r="WZY1" s="15"/>
      <c r="WZZ1" s="15"/>
      <c r="XAA1" s="15"/>
      <c r="XAB1" s="15"/>
      <c r="XAC1" s="15"/>
      <c r="XAD1" s="15"/>
      <c r="XAE1" s="15"/>
      <c r="XAF1" s="15"/>
      <c r="XAG1" s="15"/>
      <c r="XAH1" s="15"/>
      <c r="XAI1" s="15"/>
      <c r="XAJ1" s="15"/>
      <c r="XAK1" s="15"/>
      <c r="XAL1" s="15"/>
      <c r="XAM1" s="15"/>
      <c r="XAN1" s="15"/>
      <c r="XAO1" s="15"/>
      <c r="XAP1" s="15"/>
      <c r="XAQ1" s="15"/>
      <c r="XAR1" s="15"/>
      <c r="XAS1" s="15"/>
      <c r="XAT1" s="15"/>
      <c r="XAU1" s="15"/>
      <c r="XAV1" s="15"/>
      <c r="XAW1" s="15"/>
      <c r="XAX1" s="15"/>
      <c r="XAY1" s="15"/>
      <c r="XAZ1" s="15"/>
      <c r="XBA1" s="15"/>
      <c r="XBB1" s="15"/>
      <c r="XBC1" s="15"/>
      <c r="XBD1" s="15"/>
      <c r="XBE1" s="15"/>
      <c r="XBF1" s="15"/>
      <c r="XBG1" s="15"/>
      <c r="XBH1" s="15"/>
      <c r="XBI1" s="15"/>
      <c r="XBJ1" s="15"/>
      <c r="XBK1" s="15"/>
      <c r="XBL1" s="15"/>
      <c r="XBM1" s="15"/>
      <c r="XBN1" s="15"/>
      <c r="XBO1" s="15"/>
      <c r="XBP1" s="15"/>
      <c r="XBQ1" s="15"/>
      <c r="XBR1" s="15"/>
      <c r="XBS1" s="15"/>
      <c r="XBT1" s="15"/>
      <c r="XBU1" s="15"/>
      <c r="XBV1" s="15"/>
      <c r="XBW1" s="15"/>
      <c r="XBX1" s="15"/>
      <c r="XBY1" s="15"/>
      <c r="XBZ1" s="15"/>
      <c r="XCA1" s="15"/>
      <c r="XCB1" s="15"/>
      <c r="XCC1" s="15"/>
      <c r="XCD1" s="15"/>
      <c r="XCE1" s="15"/>
      <c r="XCF1" s="15"/>
      <c r="XCG1" s="15"/>
      <c r="XCH1" s="15"/>
      <c r="XCI1" s="15"/>
      <c r="XCJ1" s="15"/>
      <c r="XCK1" s="15"/>
      <c r="XCL1" s="15"/>
      <c r="XCM1" s="15"/>
      <c r="XCN1" s="15"/>
      <c r="XCO1" s="15"/>
      <c r="XCP1" s="15"/>
      <c r="XCQ1" s="15"/>
      <c r="XCR1" s="15"/>
      <c r="XCS1" s="15"/>
      <c r="XCT1" s="15"/>
      <c r="XCU1" s="15"/>
      <c r="XCV1" s="15"/>
      <c r="XCW1" s="15"/>
      <c r="XCX1" s="15"/>
      <c r="XCY1" s="15"/>
      <c r="XCZ1" s="15"/>
      <c r="XDA1" s="15"/>
      <c r="XDB1" s="15"/>
      <c r="XDC1" s="15"/>
      <c r="XDD1" s="15"/>
      <c r="XDE1" s="15"/>
      <c r="XDF1" s="15"/>
      <c r="XDG1" s="15"/>
      <c r="XDH1" s="15"/>
      <c r="XDI1" s="15"/>
      <c r="XDJ1" s="15"/>
      <c r="XDK1" s="15"/>
      <c r="XDL1" s="15"/>
      <c r="XDM1" s="15"/>
      <c r="XDN1" s="15"/>
      <c r="XDO1" s="15"/>
      <c r="XDP1" s="15"/>
      <c r="XDQ1" s="15"/>
      <c r="XDR1" s="15"/>
      <c r="XDS1" s="15"/>
      <c r="XDT1" s="15"/>
      <c r="XDU1" s="15"/>
      <c r="XDV1" s="15"/>
      <c r="XDW1" s="15"/>
      <c r="XDX1" s="15"/>
      <c r="XDY1" s="15"/>
      <c r="XDZ1" s="15"/>
      <c r="XEA1" s="15"/>
      <c r="XEB1" s="15"/>
      <c r="XEC1" s="15"/>
      <c r="XED1" s="15"/>
      <c r="XEE1" s="15"/>
      <c r="XEF1" s="15"/>
      <c r="XEG1" s="15"/>
      <c r="XEH1" s="15"/>
      <c r="XEI1" s="15"/>
      <c r="XEJ1" s="15"/>
      <c r="XEK1" s="15"/>
      <c r="XEL1" s="15"/>
      <c r="XEM1" s="15"/>
      <c r="XEN1" s="15"/>
      <c r="XEO1" s="15"/>
      <c r="XEP1" s="15"/>
      <c r="XEQ1" s="15"/>
      <c r="XER1" s="15"/>
      <c r="XES1" s="15"/>
      <c r="XET1" s="21"/>
      <c r="XEU1" s="21"/>
      <c r="XEV1" s="21"/>
      <c r="XEW1" s="21"/>
      <c r="XEX1" s="21"/>
      <c r="XEY1" s="21"/>
      <c r="XEZ1" s="21"/>
      <c r="XFA1" s="21"/>
      <c r="XFB1" s="21"/>
      <c r="XFC1" s="21"/>
      <c r="XFD1" s="21"/>
    </row>
    <row r="2" s="2" customFormat="1" spans="1:16384">
      <c r="A2" s="2" t="s">
        <v>93</v>
      </c>
      <c r="B2" s="7">
        <v>0.265443907894379</v>
      </c>
      <c r="C2" s="7">
        <v>0.261212643800474</v>
      </c>
      <c r="D2" s="7">
        <v>0.253139357562315</v>
      </c>
      <c r="E2" s="7">
        <v>0.247904567734824</v>
      </c>
      <c r="F2" s="7">
        <v>0.241594174961108</v>
      </c>
      <c r="G2" s="7">
        <v>0.241835183531431</v>
      </c>
      <c r="H2" s="7">
        <v>0.243824454846333</v>
      </c>
      <c r="I2" s="7">
        <v>0.254073530564933</v>
      </c>
      <c r="J2" s="7">
        <v>0.259835759247274</v>
      </c>
      <c r="K2" s="7">
        <v>0.243767474884822</v>
      </c>
      <c r="L2" s="7">
        <v>0.241897112787189</v>
      </c>
      <c r="M2" s="2"/>
      <c r="N2" s="2" t="s">
        <v>93</v>
      </c>
      <c r="O2" s="7">
        <f t="array" ref="O2">(MAX($B$2:$B$24)-B2)/(MAX($B$2:$B$24)-MIN($B$2:$B$24))*100</f>
        <v>76.9404019778396</v>
      </c>
      <c r="P2" s="7">
        <f t="array" ref="P2">(MAX($B$2:$B$24)-C2)/(MAX($B$2:$B$24)-MIN($B$2:$B$24))*100</f>
        <v>77.7171031694601</v>
      </c>
      <c r="Q2" s="7">
        <f t="array" ref="Q2">(MAX($B$2:$B$24)-D2)/(MAX($B$2:$B$24)-MIN($B$2:$B$24))*100</f>
        <v>79.1990553478894</v>
      </c>
      <c r="R2" s="7">
        <f t="array" ref="R2">(MAX($B$2:$B$24)-E2)/(MAX($B$2:$B$24)-MIN($B$2:$B$24))*100</f>
        <v>80.1599661789462</v>
      </c>
      <c r="S2" s="7">
        <f t="array" ref="S2">(MAX($B$2:$B$24)-F2)/(MAX($B$2:$B$24)-MIN($B$2:$B$24))*100</f>
        <v>81.3183173189753</v>
      </c>
      <c r="T2" s="7">
        <f t="array" ref="T2">(MAX($B$2:$B$24)-G2)/(MAX($B$2:$B$24)-MIN($B$2:$B$24))*100</f>
        <v>81.2740771960223</v>
      </c>
      <c r="U2" s="7">
        <f t="array" ref="U2">(MAX($B$2:$B$24)-H2)/(MAX($B$2:$B$24)-MIN($B$2:$B$24))*100</f>
        <v>80.9089216854111</v>
      </c>
      <c r="V2" s="7">
        <f t="array" ref="V2">(MAX($B$2:$B$24)-I2)/(MAX($B$2:$B$24)-MIN($B$2:$B$24))*100</f>
        <v>79.0275762654661</v>
      </c>
      <c r="W2" s="7">
        <f t="array" ref="W2">(MAX($B$2:$B$24)-J2)/(MAX($B$2:$B$24)-MIN($B$2:$B$24))*100</f>
        <v>77.9698474674903</v>
      </c>
      <c r="X2" s="7">
        <f t="array" ref="X2">(MAX($B$2:$B$24)-K2)/(MAX($B$2:$B$24)-MIN($B$2:$B$24))*100</f>
        <v>80.9193810665846</v>
      </c>
      <c r="Y2" s="7">
        <f t="array" ref="Y2">(MAX($B$2:$B$24)-L2)/(MAX($B$2:$B$24)-MIN($B$2:$B$24))*100</f>
        <v>81.2627093102851</v>
      </c>
      <c r="Z2" s="13"/>
      <c r="AA2" s="13"/>
      <c r="AB2" s="2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2"/>
      <c r="AO2" s="2"/>
      <c r="AP2" s="2"/>
      <c r="AQ2" s="11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0"/>
      <c r="BD2" s="20"/>
      <c r="BE2" s="20"/>
      <c r="BF2" s="20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2"/>
      <c r="XEU2" s="22"/>
      <c r="XEV2" s="22"/>
      <c r="XEW2" s="22"/>
      <c r="XEX2" s="22"/>
      <c r="XEY2" s="22"/>
      <c r="XEZ2" s="22"/>
      <c r="XFA2" s="22"/>
      <c r="XFB2" s="22"/>
      <c r="XFC2" s="22"/>
      <c r="XFD2" s="22"/>
    </row>
    <row r="3" s="2" customFormat="1" spans="1:16384">
      <c r="A3" s="2" t="s">
        <v>94</v>
      </c>
      <c r="B3" s="7">
        <v>0.216732188182313</v>
      </c>
      <c r="C3" s="7">
        <v>0.222729430833747</v>
      </c>
      <c r="D3" s="7">
        <v>0.218447681910162</v>
      </c>
      <c r="E3" s="7">
        <v>0.222250018880281</v>
      </c>
      <c r="F3" s="7">
        <v>0.219825538105212</v>
      </c>
      <c r="G3" s="7">
        <v>0.223604550428265</v>
      </c>
      <c r="H3" s="7">
        <v>0.210260366720455</v>
      </c>
      <c r="I3" s="7">
        <v>0.237055857376762</v>
      </c>
      <c r="J3" s="7">
        <v>0.240489062619614</v>
      </c>
      <c r="K3" s="7">
        <v>0.2297795585877</v>
      </c>
      <c r="L3" s="7">
        <v>0.230920286755308</v>
      </c>
      <c r="M3" s="2"/>
      <c r="N3" s="2" t="s">
        <v>94</v>
      </c>
      <c r="O3" s="7">
        <f t="array" ref="O3">(MAX($B$2:$B$24)-B3)/(MAX($B$2:$B$24)-MIN($B$2:$B$24))*100</f>
        <v>85.8820444531336</v>
      </c>
      <c r="P3" s="7">
        <f t="array" ref="P3">(MAX($B$2:$B$24)-C3)/(MAX($B$2:$B$24)-MIN($B$2:$B$24))*100</f>
        <v>84.7811759158764</v>
      </c>
      <c r="Q3" s="7">
        <f t="array" ref="Q3">(MAX($B$2:$B$24)-D3)/(MAX($B$2:$B$24)-MIN($B$2:$B$24))*100</f>
        <v>85.567144226377</v>
      </c>
      <c r="R3" s="7">
        <f t="array" ref="R3">(MAX($B$2:$B$24)-E3)/(MAX($B$2:$B$24)-MIN($B$2:$B$24))*100</f>
        <v>84.8691779472482</v>
      </c>
      <c r="S3" s="7">
        <f t="array" ref="S3">(MAX($B$2:$B$24)-F3)/(MAX($B$2:$B$24)-MIN($B$2:$B$24))*100</f>
        <v>85.3142215713911</v>
      </c>
      <c r="T3" s="7">
        <f t="array" ref="T3">(MAX($B$2:$B$24)-G3)/(MAX($B$2:$B$24)-MIN($B$2:$B$24))*100</f>
        <v>84.6205368215566</v>
      </c>
      <c r="U3" s="7">
        <f t="array" ref="U3">(MAX($B$2:$B$24)-H3)/(MAX($B$2:$B$24)-MIN($B$2:$B$24))*100</f>
        <v>87.0700278381984</v>
      </c>
      <c r="V3" s="7">
        <f t="array" ref="V3">(MAX($B$2:$B$24)-I3)/(MAX($B$2:$B$24)-MIN($B$2:$B$24))*100</f>
        <v>82.1513820007075</v>
      </c>
      <c r="W3" s="7">
        <f t="array" ref="W3">(MAX($B$2:$B$24)-J3)/(MAX($B$2:$B$24)-MIN($B$2:$B$24))*100</f>
        <v>81.521174444757</v>
      </c>
      <c r="X3" s="7">
        <f t="array" ref="X3">(MAX($B$2:$B$24)-K3)/(MAX($B$2:$B$24)-MIN($B$2:$B$24))*100</f>
        <v>83.4870372126316</v>
      </c>
      <c r="Y3" s="7">
        <f t="array" ref="Y3">(MAX($B$2:$B$24)-L3)/(MAX($B$2:$B$24)-MIN($B$2:$B$24))*100</f>
        <v>83.2776423586511</v>
      </c>
      <c r="Z3" s="13"/>
      <c r="AA3" s="13"/>
      <c r="AB3" s="2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2"/>
      <c r="AO3" s="2"/>
      <c r="AP3" s="2"/>
      <c r="AQ3" s="11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0"/>
      <c r="BD3" s="20"/>
      <c r="BE3" s="20"/>
      <c r="BF3" s="20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2"/>
      <c r="XEU3" s="22"/>
      <c r="XEV3" s="22"/>
      <c r="XEW3" s="22"/>
      <c r="XEX3" s="22"/>
      <c r="XEY3" s="22"/>
      <c r="XEZ3" s="22"/>
      <c r="XFA3" s="22"/>
      <c r="XFB3" s="22"/>
      <c r="XFC3" s="22"/>
      <c r="XFD3" s="22"/>
    </row>
    <row r="4" s="2" customFormat="1" spans="1:16384">
      <c r="A4" s="2" t="s">
        <v>95</v>
      </c>
      <c r="B4" s="7">
        <v>0.419834674598758</v>
      </c>
      <c r="C4" s="7">
        <v>0.444543579223759</v>
      </c>
      <c r="D4" s="7">
        <v>0.465696642247358</v>
      </c>
      <c r="E4" s="7">
        <v>0.496804605815101</v>
      </c>
      <c r="F4" s="7">
        <v>0.484768317305581</v>
      </c>
      <c r="G4" s="7">
        <v>0.48675102814397</v>
      </c>
      <c r="H4" s="7">
        <v>0.463706771522468</v>
      </c>
      <c r="I4" s="7">
        <v>0.462131743796354</v>
      </c>
      <c r="J4" s="7">
        <v>0.453031863003839</v>
      </c>
      <c r="K4" s="7">
        <v>0.448247084849577</v>
      </c>
      <c r="L4" s="7">
        <v>0.473962724478553</v>
      </c>
      <c r="M4" s="2"/>
      <c r="N4" s="2" t="s">
        <v>95</v>
      </c>
      <c r="O4" s="7">
        <f t="array" ref="O4">(MAX($B$2:$B$24)-B4)/(MAX($B$2:$B$24)-MIN($B$2:$B$24))*100</f>
        <v>48.6000550240216</v>
      </c>
      <c r="P4" s="7">
        <f t="array" ref="P4">(MAX($B$2:$B$24)-C4)/(MAX($B$2:$B$24)-MIN($B$2:$B$24))*100</f>
        <v>44.0644280246289</v>
      </c>
      <c r="Q4" s="7">
        <f t="array" ref="Q4">(MAX($B$2:$B$24)-D4)/(MAX($B$2:$B$24)-MIN($B$2:$B$24))*100</f>
        <v>40.1815200112718</v>
      </c>
      <c r="R4" s="7">
        <f t="array" ref="R4">(MAX($B$2:$B$24)-E4)/(MAX($B$2:$B$24)-MIN($B$2:$B$24))*100</f>
        <v>34.4712660928841</v>
      </c>
      <c r="S4" s="7">
        <f t="array" ref="S4">(MAX($B$2:$B$24)-F4)/(MAX($B$2:$B$24)-MIN($B$2:$B$24))*100</f>
        <v>36.6806766663104</v>
      </c>
      <c r="T4" s="7">
        <f t="array" ref="T4">(MAX($B$2:$B$24)-G4)/(MAX($B$2:$B$24)-MIN($B$2:$B$24))*100</f>
        <v>36.3167254128224</v>
      </c>
      <c r="U4" s="7">
        <f t="array" ref="U4">(MAX($B$2:$B$24)-H4)/(MAX($B$2:$B$24)-MIN($B$2:$B$24))*100</f>
        <v>40.5467855510473</v>
      </c>
      <c r="V4" s="7">
        <f t="array" ref="V4">(MAX($B$2:$B$24)-I4)/(MAX($B$2:$B$24)-MIN($B$2:$B$24))*100</f>
        <v>40.8359014947839</v>
      </c>
      <c r="W4" s="7">
        <f t="array" ref="W4">(MAX($B$2:$B$24)-J4)/(MAX($B$2:$B$24)-MIN($B$2:$B$24))*100</f>
        <v>42.5062978818429</v>
      </c>
      <c r="X4" s="7">
        <f t="array" ref="X4">(MAX($B$2:$B$24)-K4)/(MAX($B$2:$B$24)-MIN($B$2:$B$24))*100</f>
        <v>43.3846034689152</v>
      </c>
      <c r="Y4" s="7">
        <f t="array" ref="Y4">(MAX($B$2:$B$24)-L4)/(MAX($B$2:$B$24)-MIN($B$2:$B$24))*100</f>
        <v>38.66417772856</v>
      </c>
      <c r="Z4" s="13"/>
      <c r="AA4" s="13"/>
      <c r="AB4" s="2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2"/>
      <c r="AO4" s="2"/>
      <c r="AP4" s="2"/>
      <c r="AQ4" s="11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0"/>
      <c r="BD4" s="20"/>
      <c r="BE4" s="20"/>
      <c r="BF4" s="20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2"/>
      <c r="XEU4" s="22"/>
      <c r="XEV4" s="22"/>
      <c r="XEW4" s="22"/>
      <c r="XEX4" s="22"/>
      <c r="XEY4" s="22"/>
      <c r="XEZ4" s="22"/>
      <c r="XFA4" s="22"/>
      <c r="XFB4" s="22"/>
      <c r="XFC4" s="22"/>
      <c r="XFD4" s="22"/>
    </row>
    <row r="5" s="2" customFormat="1" spans="1:16384">
      <c r="A5" s="2" t="s">
        <v>96</v>
      </c>
      <c r="B5" s="7">
        <v>0.321705035369017</v>
      </c>
      <c r="C5" s="7">
        <v>0.29324178269246</v>
      </c>
      <c r="D5" s="7">
        <v>0.261234839572325</v>
      </c>
      <c r="E5" s="7">
        <v>0.256571726461462</v>
      </c>
      <c r="F5" s="7">
        <v>0.25222338203593</v>
      </c>
      <c r="G5" s="7">
        <v>0.266438199614255</v>
      </c>
      <c r="H5" s="7">
        <v>0.268028531811403</v>
      </c>
      <c r="I5" s="7">
        <v>0.318498405271294</v>
      </c>
      <c r="J5" s="7">
        <v>0.324854589885758</v>
      </c>
      <c r="K5" s="7">
        <v>0.319256853185448</v>
      </c>
      <c r="L5" s="7">
        <v>0.320882427344226</v>
      </c>
      <c r="M5" s="2"/>
      <c r="N5" s="2" t="s">
        <v>96</v>
      </c>
      <c r="O5" s="7">
        <f t="array" ref="O5">(MAX($B$2:$B$24)-B5)/(MAX($B$2:$B$24)-MIN($B$2:$B$24))*100</f>
        <v>66.612971739105</v>
      </c>
      <c r="P5" s="7">
        <f t="array" ref="P5">(MAX($B$2:$B$24)-C5)/(MAX($B$2:$B$24)-MIN($B$2:$B$24))*100</f>
        <v>71.837756054299</v>
      </c>
      <c r="Q5" s="7">
        <f t="array" ref="Q5">(MAX($B$2:$B$24)-D5)/(MAX($B$2:$B$24)-MIN($B$2:$B$24))*100</f>
        <v>77.7130288592627</v>
      </c>
      <c r="R5" s="7">
        <f t="array" ref="R5">(MAX($B$2:$B$24)-E5)/(MAX($B$2:$B$24)-MIN($B$2:$B$24))*100</f>
        <v>78.569001313236</v>
      </c>
      <c r="S5" s="7">
        <f t="array" ref="S5">(MAX($B$2:$B$24)-F5)/(MAX($B$2:$B$24)-MIN($B$2:$B$24))*100</f>
        <v>79.3671940570433</v>
      </c>
      <c r="T5" s="7">
        <f t="array" ref="T5">(MAX($B$2:$B$24)-G5)/(MAX($B$2:$B$24)-MIN($B$2:$B$24))*100</f>
        <v>76.7578873565569</v>
      </c>
      <c r="U5" s="7">
        <f t="array" ref="U5">(MAX($B$2:$B$24)-H5)/(MAX($B$2:$B$24)-MIN($B$2:$B$24))*100</f>
        <v>76.4659620866649</v>
      </c>
      <c r="V5" s="7">
        <f t="array" ref="V5">(MAX($B$2:$B$24)-I5)/(MAX($B$2:$B$24)-MIN($B$2:$B$24))*100</f>
        <v>67.201588606952</v>
      </c>
      <c r="W5" s="7">
        <f t="array" ref="W5">(MAX($B$2:$B$24)-J5)/(MAX($B$2:$B$24)-MIN($B$2:$B$24))*100</f>
        <v>66.0348318045757</v>
      </c>
      <c r="X5" s="7">
        <f t="array" ref="X5">(MAX($B$2:$B$24)-K5)/(MAX($B$2:$B$24)-MIN($B$2:$B$24))*100</f>
        <v>67.0623660517931</v>
      </c>
      <c r="Y5" s="7">
        <f t="array" ref="Y5">(MAX($B$2:$B$24)-L5)/(MAX($B$2:$B$24)-MIN($B$2:$B$24))*100</f>
        <v>66.7639716811819</v>
      </c>
      <c r="Z5" s="13"/>
      <c r="AA5" s="1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11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2"/>
      <c r="XEU5" s="22"/>
      <c r="XEV5" s="22"/>
      <c r="XEW5" s="22"/>
      <c r="XEX5" s="22"/>
      <c r="XEY5" s="22"/>
      <c r="XEZ5" s="22"/>
      <c r="XFA5" s="22"/>
      <c r="XFB5" s="22"/>
      <c r="XFC5" s="22"/>
      <c r="XFD5" s="22"/>
    </row>
    <row r="6" s="2" customFormat="1" spans="1:16384">
      <c r="A6" s="2" t="s">
        <v>97</v>
      </c>
      <c r="B6" s="7">
        <v>0.139821274398126</v>
      </c>
      <c r="C6" s="7">
        <v>0.200168616176315</v>
      </c>
      <c r="D6" s="7">
        <v>0.195638212616965</v>
      </c>
      <c r="E6" s="7">
        <v>0.225469795800189</v>
      </c>
      <c r="F6" s="7">
        <v>0.197724032263806</v>
      </c>
      <c r="G6" s="7">
        <v>0.194919779659452</v>
      </c>
      <c r="H6" s="7">
        <v>0.196688801254273</v>
      </c>
      <c r="I6" s="7">
        <v>0.197141056791733</v>
      </c>
      <c r="J6" s="7">
        <v>0.213809356652207</v>
      </c>
      <c r="K6" s="7">
        <v>0.234055153861345</v>
      </c>
      <c r="L6" s="7">
        <v>0.269732421415457</v>
      </c>
      <c r="M6" s="2"/>
      <c r="N6" s="2" t="s">
        <v>97</v>
      </c>
      <c r="O6" s="7">
        <f t="array" ref="O6">(MAX($B$2:$B$24)-B6)/(MAX($B$2:$B$24)-MIN($B$2:$B$24))*100</f>
        <v>100</v>
      </c>
      <c r="P6" s="7">
        <f t="array" ref="P6">(MAX($B$2:$B$24)-C6)/(MAX($B$2:$B$24)-MIN($B$2:$B$24))*100</f>
        <v>88.922494264121</v>
      </c>
      <c r="Q6" s="7">
        <f t="array" ref="Q6">(MAX($B$2:$B$24)-D6)/(MAX($B$2:$B$24)-MIN($B$2:$B$24))*100</f>
        <v>89.7541062280582</v>
      </c>
      <c r="R6" s="7">
        <f t="array" ref="R6">(MAX($B$2:$B$24)-E6)/(MAX($B$2:$B$24)-MIN($B$2:$B$24))*100</f>
        <v>84.2781478165486</v>
      </c>
      <c r="S6" s="7">
        <f t="array" ref="S6">(MAX($B$2:$B$24)-F6)/(MAX($B$2:$B$24)-MIN($B$2:$B$24))*100</f>
        <v>89.3712280693678</v>
      </c>
      <c r="T6" s="7">
        <f t="array" ref="T6">(MAX($B$2:$B$24)-G6)/(MAX($B$2:$B$24)-MIN($B$2:$B$24))*100</f>
        <v>89.8859835398534</v>
      </c>
      <c r="U6" s="7">
        <f t="array" ref="U6">(MAX($B$2:$B$24)-H6)/(MAX($B$2:$B$24)-MIN($B$2:$B$24))*100</f>
        <v>89.5612576068446</v>
      </c>
      <c r="V6" s="7">
        <f t="array" ref="V6">(MAX($B$2:$B$24)-I6)/(MAX($B$2:$B$24)-MIN($B$2:$B$24))*100</f>
        <v>89.4782404736507</v>
      </c>
      <c r="W6" s="7">
        <f t="array" ref="W6">(MAX($B$2:$B$24)-J6)/(MAX($B$2:$B$24)-MIN($B$2:$B$24))*100</f>
        <v>86.4185665614108</v>
      </c>
      <c r="X6" s="7">
        <f t="array" ref="X6">(MAX($B$2:$B$24)-K6)/(MAX($B$2:$B$24)-MIN($B$2:$B$24))*100</f>
        <v>82.7021984811729</v>
      </c>
      <c r="Y6" s="7">
        <f t="array" ref="Y6">(MAX($B$2:$B$24)-L6)/(MAX($B$2:$B$24)-MIN($B$2:$B$24))*100</f>
        <v>76.1531919412692</v>
      </c>
      <c r="Z6" s="13"/>
      <c r="AA6" s="13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11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2"/>
      <c r="XEU6" s="22"/>
      <c r="XEV6" s="22"/>
      <c r="XEW6" s="22"/>
      <c r="XEX6" s="22"/>
      <c r="XEY6" s="22"/>
      <c r="XEZ6" s="22"/>
      <c r="XFA6" s="22"/>
      <c r="XFB6" s="22"/>
      <c r="XFC6" s="22"/>
      <c r="XFD6" s="22"/>
    </row>
    <row r="7" s="2" customFormat="1" spans="1:16384">
      <c r="A7" s="2" t="s">
        <v>98</v>
      </c>
      <c r="B7" s="7">
        <v>0.378658501038756</v>
      </c>
      <c r="C7" s="7">
        <v>0.343506038394164</v>
      </c>
      <c r="D7" s="7">
        <v>0.275221695937862</v>
      </c>
      <c r="E7" s="7">
        <v>0.285376018120987</v>
      </c>
      <c r="F7" s="7">
        <v>0.278429505670236</v>
      </c>
      <c r="G7" s="7">
        <v>0.272843167997531</v>
      </c>
      <c r="H7" s="7">
        <v>0.280772844959113</v>
      </c>
      <c r="I7" s="7">
        <v>0.256446053672461</v>
      </c>
      <c r="J7" s="7">
        <v>0.251640045244412</v>
      </c>
      <c r="K7" s="7">
        <v>0.257802639197487</v>
      </c>
      <c r="L7" s="7">
        <v>0.251844481851275</v>
      </c>
      <c r="M7" s="2"/>
      <c r="N7" s="2" t="s">
        <v>98</v>
      </c>
      <c r="O7" s="7">
        <f t="array" ref="O7">(MAX($B$2:$B$24)-B7)/(MAX($B$2:$B$24)-MIN($B$2:$B$24))*100</f>
        <v>56.1584542070214</v>
      </c>
      <c r="P7" s="7">
        <f t="array" ref="P7">(MAX($B$2:$B$24)-C7)/(MAX($B$2:$B$24)-MIN($B$2:$B$24))*100</f>
        <v>62.6111262734566</v>
      </c>
      <c r="Q7" s="7">
        <f t="array" ref="Q7">(MAX($B$2:$B$24)-D7)/(MAX($B$2:$B$24)-MIN($B$2:$B$24))*100</f>
        <v>75.1455672768514</v>
      </c>
      <c r="R7" s="7">
        <f t="array" ref="R7">(MAX($B$2:$B$24)-E7)/(MAX($B$2:$B$24)-MIN($B$2:$B$24))*100</f>
        <v>73.2816150477544</v>
      </c>
      <c r="S7" s="7">
        <f t="array" ref="S7">(MAX($B$2:$B$24)-F7)/(MAX($B$2:$B$24)-MIN($B$2:$B$24))*100</f>
        <v>74.5567338723811</v>
      </c>
      <c r="T7" s="7">
        <f t="array" ref="T7">(MAX($B$2:$B$24)-G7)/(MAX($B$2:$B$24)-MIN($B$2:$B$24))*100</f>
        <v>75.5821756861962</v>
      </c>
      <c r="U7" s="7">
        <f t="array" ref="U7">(MAX($B$2:$B$24)-H7)/(MAX($B$2:$B$24)-MIN($B$2:$B$24))*100</f>
        <v>74.1265847780091</v>
      </c>
      <c r="V7" s="7">
        <f t="array" ref="V7">(MAX($B$2:$B$24)-I7)/(MAX($B$2:$B$24)-MIN($B$2:$B$24))*100</f>
        <v>78.5920701179253</v>
      </c>
      <c r="W7" s="7">
        <f t="array" ref="W7">(MAX($B$2:$B$24)-J7)/(MAX($B$2:$B$24)-MIN($B$2:$B$24))*100</f>
        <v>79.4742727860077</v>
      </c>
      <c r="X7" s="7">
        <f t="array" ref="X7">(MAX($B$2:$B$24)-K7)/(MAX($B$2:$B$24)-MIN($B$2:$B$24))*100</f>
        <v>78.3430519591816</v>
      </c>
      <c r="Y7" s="7">
        <f t="array" ref="Y7">(MAX($B$2:$B$24)-L7)/(MAX($B$2:$B$24)-MIN($B$2:$B$24))*100</f>
        <v>79.4367459021646</v>
      </c>
      <c r="Z7" s="13"/>
      <c r="AA7" s="13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11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2"/>
      <c r="XEU7" s="22"/>
      <c r="XEV7" s="22"/>
      <c r="XEW7" s="22"/>
      <c r="XEX7" s="22"/>
      <c r="XEY7" s="22"/>
      <c r="XEZ7" s="22"/>
      <c r="XFA7" s="22"/>
      <c r="XFB7" s="22"/>
      <c r="XFC7" s="22"/>
      <c r="XFD7" s="22"/>
    </row>
    <row r="8" s="2" customFormat="1" spans="1:16384">
      <c r="A8" s="2" t="s">
        <v>100</v>
      </c>
      <c r="B8" s="7">
        <v>0.430786686411364</v>
      </c>
      <c r="C8" s="7">
        <v>0.3955187353748</v>
      </c>
      <c r="D8" s="7">
        <v>0.363082177736329</v>
      </c>
      <c r="E8" s="7">
        <v>0.338835573447126</v>
      </c>
      <c r="F8" s="7">
        <v>0.327437332425236</v>
      </c>
      <c r="G8" s="7">
        <v>0.317912800362681</v>
      </c>
      <c r="H8" s="7">
        <v>0.30851440022253</v>
      </c>
      <c r="I8" s="7">
        <v>0.299040026342418</v>
      </c>
      <c r="J8" s="7">
        <v>0.337397453223229</v>
      </c>
      <c r="K8" s="7">
        <v>0.371855232917448</v>
      </c>
      <c r="L8" s="7">
        <v>0.380248546772217</v>
      </c>
      <c r="M8" s="2"/>
      <c r="N8" s="2" t="s">
        <v>100</v>
      </c>
      <c r="O8" s="7">
        <f t="array" ref="O8">(MAX($B$2:$B$24)-B8)/(MAX($B$2:$B$24)-MIN($B$2:$B$24))*100</f>
        <v>46.58967693447</v>
      </c>
      <c r="P8" s="7">
        <f t="array" ref="P8">(MAX($B$2:$B$24)-C8)/(MAX($B$2:$B$24)-MIN($B$2:$B$24))*100</f>
        <v>53.0635483327531</v>
      </c>
      <c r="Q8" s="7">
        <f t="array" ref="Q8">(MAX($B$2:$B$24)-D8)/(MAX($B$2:$B$24)-MIN($B$2:$B$24))*100</f>
        <v>59.0176822300344</v>
      </c>
      <c r="R8" s="7">
        <f t="array" ref="R8">(MAX($B$2:$B$24)-E8)/(MAX($B$2:$B$24)-MIN($B$2:$B$24))*100</f>
        <v>63.4684482484692</v>
      </c>
      <c r="S8" s="7">
        <f t="array" ref="S8">(MAX($B$2:$B$24)-F8)/(MAX($B$2:$B$24)-MIN($B$2:$B$24))*100</f>
        <v>65.5607372636674</v>
      </c>
      <c r="T8" s="7">
        <f t="array" ref="T8">(MAX($B$2:$B$24)-G8)/(MAX($B$2:$B$24)-MIN($B$2:$B$24))*100</f>
        <v>67.3090836770408</v>
      </c>
      <c r="U8" s="7">
        <f t="array" ref="U8">(MAX($B$2:$B$24)-H8)/(MAX($B$2:$B$24)-MIN($B$2:$B$24))*100</f>
        <v>69.0342770060738</v>
      </c>
      <c r="V8" s="7">
        <f t="array" ref="V8">(MAX($B$2:$B$24)-I8)/(MAX($B$2:$B$24)-MIN($B$2:$B$24))*100</f>
        <v>70.7734162607333</v>
      </c>
      <c r="W8" s="7">
        <f t="array" ref="W8">(MAX($B$2:$B$24)-J8)/(MAX($B$2:$B$24)-MIN($B$2:$B$24))*100</f>
        <v>63.7324331160654</v>
      </c>
      <c r="X8" s="7">
        <f t="array" ref="X8">(MAX($B$2:$B$24)-K8)/(MAX($B$2:$B$24)-MIN($B$2:$B$24))*100</f>
        <v>57.407278751995</v>
      </c>
      <c r="Y8" s="7">
        <f t="array" ref="Y8">(MAX($B$2:$B$24)-L8)/(MAX($B$2:$B$24)-MIN($B$2:$B$24))*100</f>
        <v>55.8665815211048</v>
      </c>
      <c r="Z8" s="13"/>
      <c r="AA8" s="13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11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2"/>
      <c r="XEU8" s="22"/>
      <c r="XEV8" s="22"/>
      <c r="XEW8" s="22"/>
      <c r="XEX8" s="22"/>
      <c r="XEY8" s="22"/>
      <c r="XEZ8" s="22"/>
      <c r="XFA8" s="22"/>
      <c r="XFB8" s="22"/>
      <c r="XFC8" s="22"/>
      <c r="XFD8" s="22"/>
    </row>
    <row r="9" s="2" customFormat="1" spans="1:16384">
      <c r="A9" s="2" t="s">
        <v>101</v>
      </c>
      <c r="B9" s="7">
        <v>0.283883920453439</v>
      </c>
      <c r="C9" s="7">
        <v>0.293104500517495</v>
      </c>
      <c r="D9" s="7">
        <v>0.303488822838605</v>
      </c>
      <c r="E9" s="7">
        <v>0.299022510114126</v>
      </c>
      <c r="F9" s="7">
        <v>0.299156967521743</v>
      </c>
      <c r="G9" s="7">
        <v>0.292088331539205</v>
      </c>
      <c r="H9" s="7">
        <v>0.290444011713406</v>
      </c>
      <c r="I9" s="7">
        <v>0.293505954181776</v>
      </c>
      <c r="J9" s="7">
        <v>0.295003583205306</v>
      </c>
      <c r="K9" s="7">
        <v>0.297544628807481</v>
      </c>
      <c r="L9" s="7">
        <v>0.293040517078214</v>
      </c>
      <c r="M9" s="2"/>
      <c r="N9" s="2" t="s">
        <v>101</v>
      </c>
      <c r="O9" s="7">
        <f t="array" ref="O9">(MAX($B$2:$B$24)-B9)/(MAX($B$2:$B$24)-MIN($B$2:$B$24))*100</f>
        <v>73.5555081469982</v>
      </c>
      <c r="P9" s="7">
        <f t="array" ref="P9">(MAX($B$2:$B$24)-C9)/(MAX($B$2:$B$24)-MIN($B$2:$B$24))*100</f>
        <v>71.8629559062858</v>
      </c>
      <c r="Q9" s="7">
        <f t="array" ref="Q9">(MAX($B$2:$B$24)-D9)/(MAX($B$2:$B$24)-MIN($B$2:$B$24))*100</f>
        <v>69.9567842890152</v>
      </c>
      <c r="R9" s="7">
        <f t="array" ref="R9">(MAX($B$2:$B$24)-E9)/(MAX($B$2:$B$24)-MIN($B$2:$B$24))*100</f>
        <v>70.7766315824635</v>
      </c>
      <c r="S9" s="7">
        <f t="array" ref="S9">(MAX($B$2:$B$24)-F9)/(MAX($B$2:$B$24)-MIN($B$2:$B$24))*100</f>
        <v>70.7519502516837</v>
      </c>
      <c r="T9" s="7">
        <f t="array" ref="T9">(MAX($B$2:$B$24)-G9)/(MAX($B$2:$B$24)-MIN($B$2:$B$24))*100</f>
        <v>72.0494863706599</v>
      </c>
      <c r="U9" s="7">
        <f t="array" ref="U9">(MAX($B$2:$B$24)-H9)/(MAX($B$2:$B$24)-MIN($B$2:$B$24))*100</f>
        <v>72.351321741783</v>
      </c>
      <c r="V9" s="7">
        <f t="array" ref="V9">(MAX($B$2:$B$24)-I9)/(MAX($B$2:$B$24)-MIN($B$2:$B$24))*100</f>
        <v>71.7892640892526</v>
      </c>
      <c r="W9" s="7">
        <f t="array" ref="W9">(MAX($B$2:$B$24)-J9)/(MAX($B$2:$B$24)-MIN($B$2:$B$24))*100</f>
        <v>71.5143556407686</v>
      </c>
      <c r="X9" s="7">
        <f t="array" ref="X9">(MAX($B$2:$B$24)-K9)/(MAX($B$2:$B$24)-MIN($B$2:$B$24))*100</f>
        <v>71.0479150917104</v>
      </c>
      <c r="Y9" s="7">
        <f t="array" ref="Y9">(MAX($B$2:$B$24)-L9)/(MAX($B$2:$B$24)-MIN($B$2:$B$24))*100</f>
        <v>71.8747008629774</v>
      </c>
      <c r="Z9" s="13"/>
      <c r="AA9" s="13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11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2"/>
      <c r="XEU9" s="22"/>
      <c r="XEV9" s="22"/>
      <c r="XEW9" s="22"/>
      <c r="XEX9" s="22"/>
      <c r="XEY9" s="22"/>
      <c r="XEZ9" s="22"/>
      <c r="XFA9" s="22"/>
      <c r="XFB9" s="22"/>
      <c r="XFC9" s="22"/>
      <c r="XFD9" s="22"/>
    </row>
    <row r="10" s="2" customFormat="1" spans="1:16384">
      <c r="A10" s="2" t="s">
        <v>102</v>
      </c>
      <c r="B10" s="7">
        <v>0.472875708651143</v>
      </c>
      <c r="C10" s="7">
        <v>0.460047188553688</v>
      </c>
      <c r="D10" s="7">
        <v>0.433482879544254</v>
      </c>
      <c r="E10" s="7">
        <v>0.367135159278729</v>
      </c>
      <c r="F10" s="7">
        <v>0.372558651046148</v>
      </c>
      <c r="G10" s="7">
        <v>0.35405411298859</v>
      </c>
      <c r="H10" s="7">
        <v>0.34492820574876</v>
      </c>
      <c r="I10" s="7">
        <v>0.338646514780876</v>
      </c>
      <c r="J10" s="7">
        <v>0.308719851499579</v>
      </c>
      <c r="K10" s="7">
        <v>0.303089793362785</v>
      </c>
      <c r="L10" s="7">
        <v>0.292166639314891</v>
      </c>
      <c r="M10" s="2"/>
      <c r="N10" s="2" t="s">
        <v>102</v>
      </c>
      <c r="O10" s="7">
        <f t="array" ref="O10">(MAX($B$2:$B$24)-B10)/(MAX($B$2:$B$24)-MIN($B$2:$B$24))*100</f>
        <v>38.8637130139316</v>
      </c>
      <c r="P10" s="7">
        <f t="array" ref="P10">(MAX($B$2:$B$24)-C10)/(MAX($B$2:$B$24)-MIN($B$2:$B$24))*100</f>
        <v>41.2185475563497</v>
      </c>
      <c r="Q10" s="7">
        <f t="array" ref="Q10">(MAX($B$2:$B$24)-D10)/(MAX($B$2:$B$24)-MIN($B$2:$B$24))*100</f>
        <v>46.0947571250042</v>
      </c>
      <c r="R10" s="7">
        <f t="array" ref="R10">(MAX($B$2:$B$24)-E10)/(MAX($B$2:$B$24)-MIN($B$2:$B$24))*100</f>
        <v>58.2737070198525</v>
      </c>
      <c r="S10" s="7">
        <f t="array" ref="S10">(MAX($B$2:$B$24)-F10)/(MAX($B$2:$B$24)-MIN($B$2:$B$24))*100</f>
        <v>57.2781575989202</v>
      </c>
      <c r="T10" s="7">
        <f t="array" ref="T10">(MAX($B$2:$B$24)-G10)/(MAX($B$2:$B$24)-MIN($B$2:$B$24))*100</f>
        <v>60.6748958881695</v>
      </c>
      <c r="U10" s="7">
        <f t="array" ref="U10">(MAX($B$2:$B$24)-H10)/(MAX($B$2:$B$24)-MIN($B$2:$B$24))*100</f>
        <v>62.3500697535883</v>
      </c>
      <c r="V10" s="7">
        <f t="array" ref="V10">(MAX($B$2:$B$24)-I10)/(MAX($B$2:$B$24)-MIN($B$2:$B$24))*100</f>
        <v>63.5031523199012</v>
      </c>
      <c r="W10" s="7">
        <f t="array" ref="W10">(MAX($B$2:$B$24)-J10)/(MAX($B$2:$B$24)-MIN($B$2:$B$24))*100</f>
        <v>68.9965638668884</v>
      </c>
      <c r="X10" s="7">
        <f t="array" ref="X10">(MAX($B$2:$B$24)-K10)/(MAX($B$2:$B$24)-MIN($B$2:$B$24))*100</f>
        <v>70.0300311160822</v>
      </c>
      <c r="Y10" s="7">
        <f t="array" ref="Y10">(MAX($B$2:$B$24)-L10)/(MAX($B$2:$B$24)-MIN($B$2:$B$24))*100</f>
        <v>72.0351120037241</v>
      </c>
      <c r="Z10" s="13"/>
      <c r="AA10" s="13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11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2"/>
      <c r="XEU10" s="22"/>
      <c r="XEV10" s="22"/>
      <c r="XEW10" s="22"/>
      <c r="XEX10" s="22"/>
      <c r="XEY10" s="22"/>
      <c r="XEZ10" s="22"/>
      <c r="XFA10" s="22"/>
      <c r="XFB10" s="22"/>
      <c r="XFC10" s="22"/>
      <c r="XFD10" s="22"/>
    </row>
    <row r="11" s="2" customFormat="1" spans="1:16384">
      <c r="A11" s="2" t="s">
        <v>103</v>
      </c>
      <c r="B11" s="7">
        <v>0.514417407185522</v>
      </c>
      <c r="C11" s="7">
        <v>0.498331396490496</v>
      </c>
      <c r="D11" s="7">
        <v>0.481888504317952</v>
      </c>
      <c r="E11" s="7">
        <v>0.477876655944736</v>
      </c>
      <c r="F11" s="7">
        <v>0.457571926760008</v>
      </c>
      <c r="G11" s="7">
        <v>0.445431350494403</v>
      </c>
      <c r="H11" s="7">
        <v>0.439035665391613</v>
      </c>
      <c r="I11" s="7">
        <v>0.444698156007868</v>
      </c>
      <c r="J11" s="7">
        <v>0.454244285078039</v>
      </c>
      <c r="K11" s="7">
        <v>0.442898597685875</v>
      </c>
      <c r="L11" s="7">
        <v>0.43611054354824</v>
      </c>
      <c r="M11" s="2"/>
      <c r="N11" s="2" t="s">
        <v>103</v>
      </c>
      <c r="O11" s="7">
        <f t="array" ref="O11">(MAX($B$2:$B$24)-B11)/(MAX($B$2:$B$24)-MIN($B$2:$B$24))*100</f>
        <v>31.2382171721403</v>
      </c>
      <c r="P11" s="7">
        <f t="array" ref="P11">(MAX($B$2:$B$24)-C11)/(MAX($B$2:$B$24)-MIN($B$2:$B$24))*100</f>
        <v>34.1910046602209</v>
      </c>
      <c r="Q11" s="7">
        <f t="array" ref="Q11">(MAX($B$2:$B$24)-D11)/(MAX($B$2:$B$24)-MIN($B$2:$B$24))*100</f>
        <v>37.2093021856576</v>
      </c>
      <c r="R11" s="7">
        <f t="array" ref="R11">(MAX($B$2:$B$24)-E11)/(MAX($B$2:$B$24)-MIN($B$2:$B$24))*100</f>
        <v>37.945726890645</v>
      </c>
      <c r="S11" s="7">
        <f t="array" ref="S11">(MAX($B$2:$B$24)-F11)/(MAX($B$2:$B$24)-MIN($B$2:$B$24))*100</f>
        <v>41.6729126685377</v>
      </c>
      <c r="T11" s="7">
        <f t="array" ref="T11">(MAX($B$2:$B$24)-G11)/(MAX($B$2:$B$24)-MIN($B$2:$B$24))*100</f>
        <v>43.9014665576789</v>
      </c>
      <c r="U11" s="7">
        <f t="array" ref="U11">(MAX($B$2:$B$24)-H11)/(MAX($B$2:$B$24)-MIN($B$2:$B$24))*100</f>
        <v>45.075474166356</v>
      </c>
      <c r="V11" s="7">
        <f t="array" ref="V11">(MAX($B$2:$B$24)-I11)/(MAX($B$2:$B$24)-MIN($B$2:$B$24))*100</f>
        <v>44.0360535318651</v>
      </c>
      <c r="W11" s="7">
        <f t="array" ref="W11">(MAX($B$2:$B$24)-J11)/(MAX($B$2:$B$24)-MIN($B$2:$B$24))*100</f>
        <v>42.2837427189225</v>
      </c>
      <c r="X11" s="7">
        <f t="array" ref="X11">(MAX($B$2:$B$24)-K11)/(MAX($B$2:$B$24)-MIN($B$2:$B$24))*100</f>
        <v>44.3663848612416</v>
      </c>
      <c r="Y11" s="7">
        <f t="array" ref="Y11">(MAX($B$2:$B$24)-L11)/(MAX($B$2:$B$24)-MIN($B$2:$B$24))*100</f>
        <v>45.6124166901412</v>
      </c>
      <c r="Z11" s="13"/>
      <c r="AA11" s="13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11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2"/>
      <c r="XEU11" s="22"/>
      <c r="XEV11" s="22"/>
      <c r="XEW11" s="22"/>
      <c r="XEX11" s="22"/>
      <c r="XEY11" s="22"/>
      <c r="XEZ11" s="22"/>
      <c r="XFA11" s="22"/>
      <c r="XFB11" s="22"/>
      <c r="XFC11" s="22"/>
      <c r="XFD11" s="22"/>
    </row>
    <row r="12" s="2" customFormat="1" spans="1:16384">
      <c r="A12" s="2" t="s">
        <v>104</v>
      </c>
      <c r="B12" s="7">
        <v>0.268985291382618</v>
      </c>
      <c r="C12" s="7">
        <v>0.253633883647322</v>
      </c>
      <c r="D12" s="7">
        <v>0.271626644122649</v>
      </c>
      <c r="E12" s="7">
        <v>0.268768468387624</v>
      </c>
      <c r="F12" s="7">
        <v>0.258398514363017</v>
      </c>
      <c r="G12" s="7">
        <v>0.231935844617307</v>
      </c>
      <c r="H12" s="7">
        <v>0.218242424084562</v>
      </c>
      <c r="I12" s="7">
        <v>0.214563376541049</v>
      </c>
      <c r="J12" s="7">
        <v>0.213602983670515</v>
      </c>
      <c r="K12" s="7">
        <v>0.217930063462502</v>
      </c>
      <c r="L12" s="7">
        <v>0.206256540454911</v>
      </c>
      <c r="M12" s="2"/>
      <c r="N12" s="2" t="s">
        <v>104</v>
      </c>
      <c r="O12" s="7">
        <f t="array" ref="O12">(MAX($B$2:$B$24)-B12)/(MAX($B$2:$B$24)-MIN($B$2:$B$24))*100</f>
        <v>76.2903369584373</v>
      </c>
      <c r="P12" s="7">
        <f t="array" ref="P12">(MAX($B$2:$B$24)-C12)/(MAX($B$2:$B$24)-MIN($B$2:$B$24))*100</f>
        <v>79.1082789295453</v>
      </c>
      <c r="Q12" s="7">
        <f t="array" ref="Q12">(MAX($B$2:$B$24)-D12)/(MAX($B$2:$B$24)-MIN($B$2:$B$24))*100</f>
        <v>75.8054837856875</v>
      </c>
      <c r="R12" s="7">
        <f t="array" ref="R12">(MAX($B$2:$B$24)-E12)/(MAX($B$2:$B$24)-MIN($B$2:$B$24))*100</f>
        <v>76.3301375179971</v>
      </c>
      <c r="S12" s="7">
        <f t="array" ref="S12">(MAX($B$2:$B$24)-F12)/(MAX($B$2:$B$24)-MIN($B$2:$B$24))*100</f>
        <v>78.2336716556002</v>
      </c>
      <c r="T12" s="7">
        <f t="array" ref="T12">(MAX($B$2:$B$24)-G12)/(MAX($B$2:$B$24)-MIN($B$2:$B$24))*100</f>
        <v>83.0912240722788</v>
      </c>
      <c r="U12" s="7">
        <f t="array" ref="U12">(MAX($B$2:$B$24)-H12)/(MAX($B$2:$B$24)-MIN($B$2:$B$24))*100</f>
        <v>85.6048218551411</v>
      </c>
      <c r="V12" s="7">
        <f t="array" ref="V12">(MAX($B$2:$B$24)-I12)/(MAX($B$2:$B$24)-MIN($B$2:$B$24))*100</f>
        <v>86.2801568254142</v>
      </c>
      <c r="W12" s="7">
        <f t="array" ref="W12">(MAX($B$2:$B$24)-J12)/(MAX($B$2:$B$24)-MIN($B$2:$B$24))*100</f>
        <v>86.4564488909561</v>
      </c>
      <c r="X12" s="7">
        <f t="array" ref="X12">(MAX($B$2:$B$24)-K12)/(MAX($B$2:$B$24)-MIN($B$2:$B$24))*100</f>
        <v>85.6621595353201</v>
      </c>
      <c r="Y12" s="7">
        <f t="array" ref="Y12">(MAX($B$2:$B$24)-L12)/(MAX($B$2:$B$24)-MIN($B$2:$B$24))*100</f>
        <v>87.8049799854703</v>
      </c>
      <c r="Z12" s="13"/>
      <c r="AA12" s="13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11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2"/>
      <c r="XEU12" s="22"/>
      <c r="XEV12" s="22"/>
      <c r="XEW12" s="22"/>
      <c r="XEX12" s="22"/>
      <c r="XEY12" s="22"/>
      <c r="XEZ12" s="22"/>
      <c r="XFA12" s="22"/>
      <c r="XFB12" s="22"/>
      <c r="XFC12" s="22"/>
      <c r="XFD12" s="22"/>
    </row>
    <row r="13" s="2" customFormat="1" spans="1:16384">
      <c r="A13" s="2" t="s">
        <v>105</v>
      </c>
      <c r="B13" s="7">
        <v>0.31671381789613</v>
      </c>
      <c r="C13" s="7">
        <v>0.308670059406002</v>
      </c>
      <c r="D13" s="7">
        <v>0.30115294894845</v>
      </c>
      <c r="E13" s="7">
        <v>0.2983593336642</v>
      </c>
      <c r="F13" s="7">
        <v>0.297225098357264</v>
      </c>
      <c r="G13" s="7">
        <v>0.296280553155045</v>
      </c>
      <c r="H13" s="7">
        <v>0.302120531288989</v>
      </c>
      <c r="I13" s="7">
        <v>0.306781540041477</v>
      </c>
      <c r="J13" s="7">
        <v>0.31123674558723</v>
      </c>
      <c r="K13" s="7">
        <v>0.319337491930787</v>
      </c>
      <c r="L13" s="7">
        <v>0.317374878052531</v>
      </c>
      <c r="M13" s="2"/>
      <c r="N13" s="2" t="s">
        <v>105</v>
      </c>
      <c r="O13" s="7">
        <f t="array" ref="O13">(MAX($B$2:$B$24)-B13)/(MAX($B$2:$B$24)-MIN($B$2:$B$24))*100</f>
        <v>67.5291718326924</v>
      </c>
      <c r="P13" s="7">
        <f t="array" ref="P13">(MAX($B$2:$B$24)-C13)/(MAX($B$2:$B$24)-MIN($B$2:$B$24))*100</f>
        <v>69.0057038254341</v>
      </c>
      <c r="Q13" s="7">
        <f t="array" ref="Q13">(MAX($B$2:$B$24)-D13)/(MAX($B$2:$B$24)-MIN($B$2:$B$24))*100</f>
        <v>70.3855630165288</v>
      </c>
      <c r="R13" s="7">
        <f t="array" ref="R13">(MAX($B$2:$B$24)-E13)/(MAX($B$2:$B$24)-MIN($B$2:$B$24))*100</f>
        <v>70.898365874505</v>
      </c>
      <c r="S13" s="7">
        <f t="array" ref="S13">(MAX($B$2:$B$24)-F13)/(MAX($B$2:$B$24)-MIN($B$2:$B$24))*100</f>
        <v>71.1065688830915</v>
      </c>
      <c r="T13" s="7">
        <f t="array" ref="T13">(MAX($B$2:$B$24)-G13)/(MAX($B$2:$B$24)-MIN($B$2:$B$24))*100</f>
        <v>71.2799519118559</v>
      </c>
      <c r="U13" s="7">
        <f t="array" ref="U13">(MAX($B$2:$B$24)-H13)/(MAX($B$2:$B$24)-MIN($B$2:$B$24))*100</f>
        <v>70.2079512342792</v>
      </c>
      <c r="V13" s="7">
        <f t="array" ref="V13">(MAX($B$2:$B$24)-I13)/(MAX($B$2:$B$24)-MIN($B$2:$B$24))*100</f>
        <v>69.3523650614789</v>
      </c>
      <c r="W13" s="7">
        <f t="array" ref="W13">(MAX($B$2:$B$24)-J13)/(MAX($B$2:$B$24)-MIN($B$2:$B$24))*100</f>
        <v>68.5345566289386</v>
      </c>
      <c r="X13" s="7">
        <f t="array" ref="X13">(MAX($B$2:$B$24)-K13)/(MAX($B$2:$B$24)-MIN($B$2:$B$24))*100</f>
        <v>67.0475638063635</v>
      </c>
      <c r="Y13" s="7">
        <f t="array" ref="Y13">(MAX($B$2:$B$24)-L13)/(MAX($B$2:$B$24)-MIN($B$2:$B$24))*100</f>
        <v>67.4078260126692</v>
      </c>
      <c r="Z13" s="13"/>
      <c r="AA13" s="13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11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2"/>
      <c r="XEU13" s="22"/>
      <c r="XEV13" s="22"/>
      <c r="XEW13" s="22"/>
      <c r="XEX13" s="22"/>
      <c r="XEY13" s="22"/>
      <c r="XEZ13" s="22"/>
      <c r="XFA13" s="22"/>
      <c r="XFB13" s="22"/>
      <c r="XFC13" s="22"/>
      <c r="XFD13" s="22"/>
    </row>
    <row r="14" s="2" customFormat="1" spans="1:16384">
      <c r="A14" s="2" t="s">
        <v>106</v>
      </c>
      <c r="B14" s="7">
        <v>0.392743810834086</v>
      </c>
      <c r="C14" s="7">
        <v>0.395916103562566</v>
      </c>
      <c r="D14" s="7">
        <v>0.366406807996826</v>
      </c>
      <c r="E14" s="7">
        <v>0.357134202282697</v>
      </c>
      <c r="F14" s="7">
        <v>0.3447143619347</v>
      </c>
      <c r="G14" s="7">
        <v>0.353150909179371</v>
      </c>
      <c r="H14" s="7">
        <v>0.351455452455716</v>
      </c>
      <c r="I14" s="7">
        <v>0.373152549869097</v>
      </c>
      <c r="J14" s="7">
        <v>0.37906963866641</v>
      </c>
      <c r="K14" s="7">
        <v>0.371122177037449</v>
      </c>
      <c r="L14" s="7">
        <v>0.359556235600568</v>
      </c>
      <c r="M14" s="2"/>
      <c r="N14" s="2" t="s">
        <v>106</v>
      </c>
      <c r="O14" s="7">
        <f t="array" ref="O14">(MAX($B$2:$B$24)-B14)/(MAX($B$2:$B$24)-MIN($B$2:$B$24))*100</f>
        <v>53.5729202721067</v>
      </c>
      <c r="P14" s="7">
        <f t="array" ref="P14">(MAX($B$2:$B$24)-C14)/(MAX($B$2:$B$24)-MIN($B$2:$B$24))*100</f>
        <v>52.9906064557867</v>
      </c>
      <c r="Q14" s="7">
        <f t="array" ref="Q14">(MAX($B$2:$B$24)-D14)/(MAX($B$2:$B$24)-MIN($B$2:$B$24))*100</f>
        <v>58.4074049635443</v>
      </c>
      <c r="R14" s="7">
        <f t="array" ref="R14">(MAX($B$2:$B$24)-E14)/(MAX($B$2:$B$24)-MIN($B$2:$B$24))*100</f>
        <v>60.1095071598988</v>
      </c>
      <c r="S14" s="7">
        <f t="array" ref="S14">(MAX($B$2:$B$24)-F14)/(MAX($B$2:$B$24)-MIN($B$2:$B$24))*100</f>
        <v>62.3893234474053</v>
      </c>
      <c r="T14" s="7">
        <f t="array" ref="T14">(MAX($B$2:$B$24)-G14)/(MAX($B$2:$B$24)-MIN($B$2:$B$24))*100</f>
        <v>60.8406901896661</v>
      </c>
      <c r="U14" s="7">
        <f t="array" ref="U14">(MAX($B$2:$B$24)-H14)/(MAX($B$2:$B$24)-MIN($B$2:$B$24))*100</f>
        <v>61.1519123748993</v>
      </c>
      <c r="V14" s="7">
        <f t="array" ref="V14">(MAX($B$2:$B$24)-I14)/(MAX($B$2:$B$24)-MIN($B$2:$B$24))*100</f>
        <v>57.1691400776194</v>
      </c>
      <c r="W14" s="7">
        <f t="array" ref="W14">(MAX($B$2:$B$24)-J14)/(MAX($B$2:$B$24)-MIN($B$2:$B$24))*100</f>
        <v>56.0829847779732</v>
      </c>
      <c r="X14" s="7">
        <f t="array" ref="X14">(MAX($B$2:$B$24)-K14)/(MAX($B$2:$B$24)-MIN($B$2:$B$24))*100</f>
        <v>57.5418402832262</v>
      </c>
      <c r="Y14" s="7">
        <f t="array" ref="Y14">(MAX($B$2:$B$24)-L14)/(MAX($B$2:$B$24)-MIN($B$2:$B$24))*100</f>
        <v>59.6649127969885</v>
      </c>
      <c r="Z14" s="13"/>
      <c r="AA14" s="13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11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2"/>
      <c r="XEU14" s="22"/>
      <c r="XEV14" s="22"/>
      <c r="XEW14" s="22"/>
      <c r="XEX14" s="22"/>
      <c r="XEY14" s="22"/>
      <c r="XEZ14" s="22"/>
      <c r="XFA14" s="22"/>
      <c r="XFB14" s="22"/>
      <c r="XFC14" s="22"/>
      <c r="XFD14" s="22"/>
    </row>
    <row r="15" s="2" customFormat="1" spans="1:16384">
      <c r="A15" s="2" t="s">
        <v>107</v>
      </c>
      <c r="B15" s="7">
        <v>0.414316783504665</v>
      </c>
      <c r="C15" s="7">
        <v>0.404373994395316</v>
      </c>
      <c r="D15" s="7">
        <v>0.396734738432292</v>
      </c>
      <c r="E15" s="7">
        <v>0.414216829708386</v>
      </c>
      <c r="F15" s="7">
        <v>0.407489830611704</v>
      </c>
      <c r="G15" s="7">
        <v>0.403480457310191</v>
      </c>
      <c r="H15" s="7">
        <v>0.396977682932605</v>
      </c>
      <c r="I15" s="7">
        <v>0.399160857831832</v>
      </c>
      <c r="J15" s="7">
        <v>0.386167821663178</v>
      </c>
      <c r="K15" s="7">
        <v>0.364911497954238</v>
      </c>
      <c r="L15" s="7">
        <v>0.36464854840544</v>
      </c>
      <c r="M15" s="2"/>
      <c r="N15" s="2" t="s">
        <v>107</v>
      </c>
      <c r="O15" s="7">
        <f t="array" ref="O15">(MAX($B$2:$B$24)-B15)/(MAX($B$2:$B$24)-MIN($B$2:$B$24))*100</f>
        <v>49.6129326163676</v>
      </c>
      <c r="P15" s="7">
        <f t="array" ref="P15">(MAX($B$2:$B$24)-C15)/(MAX($B$2:$B$24)-MIN($B$2:$B$24))*100</f>
        <v>51.4380553167888</v>
      </c>
      <c r="Q15" s="7">
        <f t="array" ref="Q15">(MAX($B$2:$B$24)-D15)/(MAX($B$2:$B$24)-MIN($B$2:$B$24))*100</f>
        <v>52.8403358357765</v>
      </c>
      <c r="R15" s="7">
        <f t="array" ref="R15">(MAX($B$2:$B$24)-E15)/(MAX($B$2:$B$24)-MIN($B$2:$B$24))*100</f>
        <v>49.6312803798146</v>
      </c>
      <c r="S15" s="7">
        <f t="array" ref="S15">(MAX($B$2:$B$24)-F15)/(MAX($B$2:$B$24)-MIN($B$2:$B$24))*100</f>
        <v>50.866104795986</v>
      </c>
      <c r="T15" s="7">
        <f t="array" ref="T15">(MAX($B$2:$B$24)-G15)/(MAX($B$2:$B$24)-MIN($B$2:$B$24))*100</f>
        <v>51.6020751707547</v>
      </c>
      <c r="U15" s="7">
        <f t="array" ref="U15">(MAX($B$2:$B$24)-H15)/(MAX($B$2:$B$24)-MIN($B$2:$B$24))*100</f>
        <v>52.7957403487771</v>
      </c>
      <c r="V15" s="7">
        <f t="array" ref="V15">(MAX($B$2:$B$24)-I15)/(MAX($B$2:$B$24)-MIN($B$2:$B$24))*100</f>
        <v>52.3949914217157</v>
      </c>
      <c r="W15" s="7">
        <f t="array" ref="W15">(MAX($B$2:$B$24)-J15)/(MAX($B$2:$B$24)-MIN($B$2:$B$24))*100</f>
        <v>54.7800249367589</v>
      </c>
      <c r="X15" s="7">
        <f t="array" ref="X15">(MAX($B$2:$B$24)-K15)/(MAX($B$2:$B$24)-MIN($B$2:$B$24))*100</f>
        <v>58.6818877342117</v>
      </c>
      <c r="Y15" s="7">
        <f t="array" ref="Y15">(MAX($B$2:$B$24)-L15)/(MAX($B$2:$B$24)-MIN($B$2:$B$24))*100</f>
        <v>58.7301553968664</v>
      </c>
      <c r="Z15" s="13"/>
      <c r="AA15" s="13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11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2"/>
      <c r="XEU15" s="22"/>
      <c r="XEV15" s="22"/>
      <c r="XEW15" s="22"/>
      <c r="XEX15" s="22"/>
      <c r="XEY15" s="22"/>
      <c r="XEZ15" s="22"/>
      <c r="XFA15" s="22"/>
      <c r="XFB15" s="22"/>
      <c r="XFC15" s="22"/>
      <c r="XFD15" s="22"/>
    </row>
    <row r="16" s="2" customFormat="1" spans="1:16384">
      <c r="A16" s="2" t="s">
        <v>108</v>
      </c>
      <c r="B16" s="7">
        <v>0.366986943918278</v>
      </c>
      <c r="C16" s="7">
        <v>0.380381453717001</v>
      </c>
      <c r="D16" s="7">
        <v>0.383719208353667</v>
      </c>
      <c r="E16" s="7">
        <v>0.389136568229462</v>
      </c>
      <c r="F16" s="7">
        <v>0.366796350908291</v>
      </c>
      <c r="G16" s="7">
        <v>0.350394552185451</v>
      </c>
      <c r="H16" s="7">
        <v>0.368942933677988</v>
      </c>
      <c r="I16" s="7">
        <v>0.369675070798228</v>
      </c>
      <c r="J16" s="7">
        <v>0.36582956679556</v>
      </c>
      <c r="K16" s="7">
        <v>0.373299733451893</v>
      </c>
      <c r="L16" s="7">
        <v>0.370655420922609</v>
      </c>
      <c r="M16" s="2"/>
      <c r="N16" s="2" t="s">
        <v>108</v>
      </c>
      <c r="O16" s="7">
        <f t="array" ref="O16">(MAX($B$2:$B$24)-B16)/(MAX($B$2:$B$24)-MIN($B$2:$B$24))*100</f>
        <v>58.3009137941223</v>
      </c>
      <c r="P16" s="7">
        <f t="array" ref="P16">(MAX($B$2:$B$24)-C16)/(MAX($B$2:$B$24)-MIN($B$2:$B$24))*100</f>
        <v>55.8421847970769</v>
      </c>
      <c r="Q16" s="7">
        <f t="array" ref="Q16">(MAX($B$2:$B$24)-D16)/(MAX($B$2:$B$24)-MIN($B$2:$B$24))*100</f>
        <v>55.2294983879799</v>
      </c>
      <c r="R16" s="7">
        <f t="array" ref="R16">(MAX($B$2:$B$24)-E16)/(MAX($B$2:$B$24)-MIN($B$2:$B$24))*100</f>
        <v>54.2350745520799</v>
      </c>
      <c r="S16" s="7">
        <f t="array" ref="S16">(MAX($B$2:$B$24)-F16)/(MAX($B$2:$B$24)-MIN($B$2:$B$24))*100</f>
        <v>58.3358995134454</v>
      </c>
      <c r="T16" s="7">
        <f t="array" ref="T16">(MAX($B$2:$B$24)-G16)/(MAX($B$2:$B$24)-MIN($B$2:$B$24))*100</f>
        <v>61.3466538246926</v>
      </c>
      <c r="U16" s="7">
        <f t="array" ref="U16">(MAX($B$2:$B$24)-H16)/(MAX($B$2:$B$24)-MIN($B$2:$B$24))*100</f>
        <v>57.941867527227</v>
      </c>
      <c r="V16" s="7">
        <f t="array" ref="V16">(MAX($B$2:$B$24)-I16)/(MAX($B$2:$B$24)-MIN($B$2:$B$24))*100</f>
        <v>57.8074746457855</v>
      </c>
      <c r="W16" s="7">
        <f t="array" ref="W16">(MAX($B$2:$B$24)-J16)/(MAX($B$2:$B$24)-MIN($B$2:$B$24))*100</f>
        <v>58.5133647710453</v>
      </c>
      <c r="X16" s="7">
        <f t="array" ref="X16">(MAX($B$2:$B$24)-K16)/(MAX($B$2:$B$24)-MIN($B$2:$B$24))*100</f>
        <v>57.1421226989809</v>
      </c>
      <c r="Y16" s="7">
        <f t="array" ref="Y16">(MAX($B$2:$B$24)-L16)/(MAX($B$2:$B$24)-MIN($B$2:$B$24))*100</f>
        <v>57.6275191778891</v>
      </c>
      <c r="Z16" s="13"/>
      <c r="AA16" s="13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11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2"/>
      <c r="XEU16" s="22"/>
      <c r="XEV16" s="22"/>
      <c r="XEW16" s="22"/>
      <c r="XEX16" s="22"/>
      <c r="XEY16" s="22"/>
      <c r="XEZ16" s="22"/>
      <c r="XFA16" s="22"/>
      <c r="XFB16" s="22"/>
      <c r="XFC16" s="22"/>
      <c r="XFD16" s="22"/>
    </row>
    <row r="17" s="2" customFormat="1" spans="1:16384">
      <c r="A17" s="2" t="s">
        <v>109</v>
      </c>
      <c r="B17" s="7">
        <v>0.684595009723126</v>
      </c>
      <c r="C17" s="7">
        <v>0.667843387545728</v>
      </c>
      <c r="D17" s="7">
        <v>0.660473257405762</v>
      </c>
      <c r="E17" s="7">
        <v>0.656325760744396</v>
      </c>
      <c r="F17" s="7">
        <v>0.64077445888559</v>
      </c>
      <c r="G17" s="7">
        <v>0.631777977119508</v>
      </c>
      <c r="H17" s="7">
        <v>0.631622423087746</v>
      </c>
      <c r="I17" s="7">
        <v>0.651331932957934</v>
      </c>
      <c r="J17" s="7">
        <v>0.664049350604483</v>
      </c>
      <c r="K17" s="7">
        <v>0.650971205939704</v>
      </c>
      <c r="L17" s="7">
        <v>0.649342969501889</v>
      </c>
      <c r="M17" s="2"/>
      <c r="N17" s="2" t="s">
        <v>109</v>
      </c>
      <c r="O17" s="7">
        <f t="array" ref="O17">(MAX($B$2:$B$24)-B17)/(MAX($B$2:$B$24)-MIN($B$2:$B$24))*100</f>
        <v>0</v>
      </c>
      <c r="P17" s="7">
        <f t="array" ref="P17">(MAX($B$2:$B$24)-C17)/(MAX($B$2:$B$24)-MIN($B$2:$B$24))*100</f>
        <v>3.07496876063681</v>
      </c>
      <c r="Q17" s="7">
        <f t="array" ref="Q17">(MAX($B$2:$B$24)-D17)/(MAX($B$2:$B$24)-MIN($B$2:$B$24))*100</f>
        <v>4.42784788495237</v>
      </c>
      <c r="R17" s="7">
        <f t="array" ref="R17">(MAX($B$2:$B$24)-E17)/(MAX($B$2:$B$24)-MIN($B$2:$B$24))*100</f>
        <v>5.18917252166448</v>
      </c>
      <c r="S17" s="7">
        <f t="array" ref="S17">(MAX($B$2:$B$24)-F17)/(MAX($B$2:$B$24)-MIN($B$2:$B$24))*100</f>
        <v>8.04380754725512</v>
      </c>
      <c r="T17" s="7">
        <f t="array" ref="T17">(MAX($B$2:$B$24)-G17)/(MAX($B$2:$B$24)-MIN($B$2:$B$24))*100</f>
        <v>9.695223755989</v>
      </c>
      <c r="U17" s="7">
        <f t="array" ref="U17">(MAX($B$2:$B$24)-H17)/(MAX($B$2:$B$24)-MIN($B$2:$B$24))*100</f>
        <v>9.72377763472348</v>
      </c>
      <c r="V17" s="7">
        <f t="array" ref="V17">(MAX($B$2:$B$24)-I17)/(MAX($B$2:$B$24)-MIN($B$2:$B$24))*100</f>
        <v>6.10585177079949</v>
      </c>
      <c r="W17" s="7">
        <f t="array" ref="W17">(MAX($B$2:$B$24)-J17)/(MAX($B$2:$B$24)-MIN($B$2:$B$24))*100</f>
        <v>3.7714114661541</v>
      </c>
      <c r="X17" s="7">
        <f t="array" ref="X17">(MAX($B$2:$B$24)-K17)/(MAX($B$2:$B$24)-MIN($B$2:$B$24))*100</f>
        <v>6.17206770501936</v>
      </c>
      <c r="Y17" s="7">
        <f t="array" ref="Y17">(MAX($B$2:$B$24)-L17)/(MAX($B$2:$B$24)-MIN($B$2:$B$24))*100</f>
        <v>6.47095077008558</v>
      </c>
      <c r="Z17" s="13"/>
      <c r="AA17" s="13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11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2"/>
      <c r="XEU17" s="22"/>
      <c r="XEV17" s="22"/>
      <c r="XEW17" s="22"/>
      <c r="XEX17" s="22"/>
      <c r="XEY17" s="22"/>
      <c r="XEZ17" s="22"/>
      <c r="XFA17" s="22"/>
      <c r="XFB17" s="22"/>
      <c r="XFC17" s="22"/>
      <c r="XFD17" s="22"/>
    </row>
    <row r="18" s="2" customFormat="1" spans="1:16384">
      <c r="A18" s="2" t="s">
        <v>110</v>
      </c>
      <c r="B18" s="7">
        <v>0.268962733790492</v>
      </c>
      <c r="C18" s="7">
        <v>0.294135097101112</v>
      </c>
      <c r="D18" s="7">
        <v>0.3123479730349</v>
      </c>
      <c r="E18" s="7">
        <v>0.332253663353508</v>
      </c>
      <c r="F18" s="7">
        <v>0.326796743949105</v>
      </c>
      <c r="G18" s="7">
        <v>0.314900175159933</v>
      </c>
      <c r="H18" s="7">
        <v>0.314195274763507</v>
      </c>
      <c r="I18" s="7">
        <v>0.323680179161992</v>
      </c>
      <c r="J18" s="7">
        <v>0.329206378186828</v>
      </c>
      <c r="K18" s="7">
        <v>0.329062512256646</v>
      </c>
      <c r="L18" s="7">
        <v>0.328001210811047</v>
      </c>
      <c r="M18" s="2"/>
      <c r="N18" s="2" t="s">
        <v>110</v>
      </c>
      <c r="O18" s="7">
        <f t="array" ref="O18">(MAX($B$2:$B$24)-B18)/(MAX($B$2:$B$24)-MIN($B$2:$B$24))*100</f>
        <v>76.2944776852498</v>
      </c>
      <c r="P18" s="7">
        <f t="array" ref="P18">(MAX($B$2:$B$24)-C18)/(MAX($B$2:$B$24)-MIN($B$2:$B$24))*100</f>
        <v>71.6737770753713</v>
      </c>
      <c r="Q18" s="7">
        <f t="array" ref="Q18">(MAX($B$2:$B$24)-D18)/(MAX($B$2:$B$24)-MIN($B$2:$B$24))*100</f>
        <v>68.3305769993026</v>
      </c>
      <c r="R18" s="7">
        <f t="array" ref="R18">(MAX($B$2:$B$24)-E18)/(MAX($B$2:$B$24)-MIN($B$2:$B$24))*100</f>
        <v>64.6766397721834</v>
      </c>
      <c r="S18" s="7">
        <f t="array" ref="S18">(MAX($B$2:$B$24)-F18)/(MAX($B$2:$B$24)-MIN($B$2:$B$24))*100</f>
        <v>65.6783252519629</v>
      </c>
      <c r="T18" s="7">
        <f t="array" ref="T18">(MAX($B$2:$B$24)-G18)/(MAX($B$2:$B$24)-MIN($B$2:$B$24))*100</f>
        <v>67.8620885316068</v>
      </c>
      <c r="U18" s="7">
        <f t="array" ref="U18">(MAX($B$2:$B$24)-H18)/(MAX($B$2:$B$24)-MIN($B$2:$B$24))*100</f>
        <v>67.9914817733727</v>
      </c>
      <c r="V18" s="7">
        <f t="array" ref="V18">(MAX($B$2:$B$24)-I18)/(MAX($B$2:$B$24)-MIN($B$2:$B$24))*100</f>
        <v>66.2504095109909</v>
      </c>
      <c r="W18" s="7">
        <f t="array" ref="W18">(MAX($B$2:$B$24)-J18)/(MAX($B$2:$B$24)-MIN($B$2:$B$24))*100</f>
        <v>65.2360068945469</v>
      </c>
      <c r="X18" s="7">
        <f t="array" ref="X18">(MAX($B$2:$B$24)-K18)/(MAX($B$2:$B$24)-MIN($B$2:$B$24))*100</f>
        <v>65.2624152767529</v>
      </c>
      <c r="Y18" s="7">
        <f t="array" ref="Y18">(MAX($B$2:$B$24)-L18)/(MAX($B$2:$B$24)-MIN($B$2:$B$24))*100</f>
        <v>65.4572303672722</v>
      </c>
      <c r="Z18" s="13"/>
      <c r="AA18" s="13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11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2"/>
      <c r="XEU18" s="22"/>
      <c r="XEV18" s="22"/>
      <c r="XEW18" s="22"/>
      <c r="XEX18" s="22"/>
      <c r="XEY18" s="22"/>
      <c r="XEZ18" s="22"/>
      <c r="XFA18" s="22"/>
      <c r="XFB18" s="22"/>
      <c r="XFC18" s="22"/>
      <c r="XFD18" s="22"/>
    </row>
    <row r="19" s="2" customFormat="1" spans="1:16384">
      <c r="A19" s="2" t="s">
        <v>113</v>
      </c>
      <c r="B19" s="7">
        <v>0.481696907282169</v>
      </c>
      <c r="C19" s="7">
        <v>0.453822887671423</v>
      </c>
      <c r="D19" s="7">
        <v>0.43683123091201</v>
      </c>
      <c r="E19" s="7">
        <v>0.426565240956752</v>
      </c>
      <c r="F19" s="7">
        <v>0.407245648929943</v>
      </c>
      <c r="G19" s="7">
        <v>0.387057226945664</v>
      </c>
      <c r="H19" s="7">
        <v>0.370391224083591</v>
      </c>
      <c r="I19" s="7">
        <v>0.345153919716896</v>
      </c>
      <c r="J19" s="7">
        <v>0.317389817281729</v>
      </c>
      <c r="K19" s="7">
        <v>0.313980333948589</v>
      </c>
      <c r="L19" s="7">
        <v>0.307882813601411</v>
      </c>
      <c r="M19" s="2"/>
      <c r="N19" s="2" t="s">
        <v>113</v>
      </c>
      <c r="O19" s="7">
        <f t="array" ref="O19">(MAX($B$2:$B$24)-B19)/(MAX($B$2:$B$24)-MIN($B$2:$B$24))*100</f>
        <v>37.2444722064129</v>
      </c>
      <c r="P19" s="7">
        <f t="array" ref="P19">(MAX($B$2:$B$24)-C19)/(MAX($B$2:$B$24)-MIN($B$2:$B$24))*100</f>
        <v>42.3610954581042</v>
      </c>
      <c r="Q19" s="7">
        <f t="array" ref="Q19">(MAX($B$2:$B$24)-D19)/(MAX($B$2:$B$24)-MIN($B$2:$B$24))*100</f>
        <v>45.4801255540166</v>
      </c>
      <c r="R19" s="7">
        <f t="array" ref="R19">(MAX($B$2:$B$24)-E19)/(MAX($B$2:$B$24)-MIN($B$2:$B$24))*100</f>
        <v>47.3645757926342</v>
      </c>
      <c r="S19" s="7">
        <f t="array" ref="S19">(MAX($B$2:$B$24)-F19)/(MAX($B$2:$B$24)-MIN($B$2:$B$24))*100</f>
        <v>50.9109273830396</v>
      </c>
      <c r="T19" s="7">
        <f t="array" ref="T19">(MAX($B$2:$B$24)-G19)/(MAX($B$2:$B$24)-MIN($B$2:$B$24))*100</f>
        <v>54.6167635265965</v>
      </c>
      <c r="U19" s="7">
        <f t="array" ref="U19">(MAX($B$2:$B$24)-H19)/(MAX($B$2:$B$24)-MIN($B$2:$B$24))*100</f>
        <v>57.6760157961888</v>
      </c>
      <c r="V19" s="7">
        <f t="array" ref="V19">(MAX($B$2:$B$24)-I19)/(MAX($B$2:$B$24)-MIN($B$2:$B$24))*100</f>
        <v>62.308637145241</v>
      </c>
      <c r="W19" s="7">
        <f t="array" ref="W19">(MAX($B$2:$B$24)-J19)/(MAX($B$2:$B$24)-MIN($B$2:$B$24))*100</f>
        <v>67.4050837311991</v>
      </c>
      <c r="X19" s="7">
        <f t="array" ref="X19">(MAX($B$2:$B$24)-K19)/(MAX($B$2:$B$24)-MIN($B$2:$B$24))*100</f>
        <v>68.0309368353517</v>
      </c>
      <c r="Y19" s="7">
        <f t="array" ref="Y19">(MAX($B$2:$B$24)-L19)/(MAX($B$2:$B$24)-MIN($B$2:$B$24))*100</f>
        <v>69.1502125918344</v>
      </c>
      <c r="Z19" s="13"/>
      <c r="AA19" s="13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11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2"/>
      <c r="XEU19" s="22"/>
      <c r="XEV19" s="22"/>
      <c r="XEW19" s="22"/>
      <c r="XEX19" s="22"/>
      <c r="XEY19" s="22"/>
      <c r="XEZ19" s="22"/>
      <c r="XFA19" s="22"/>
      <c r="XFB19" s="22"/>
      <c r="XFC19" s="22"/>
      <c r="XFD19" s="22"/>
    </row>
    <row r="20" s="2" customFormat="1" spans="1:16384">
      <c r="A20" s="2" t="s">
        <v>114</v>
      </c>
      <c r="B20" s="7">
        <v>0.338051880073633</v>
      </c>
      <c r="C20" s="7">
        <v>0.322986828552834</v>
      </c>
      <c r="D20" s="7">
        <v>0.384387894915119</v>
      </c>
      <c r="E20" s="7">
        <v>0.358709694208934</v>
      </c>
      <c r="F20" s="7">
        <v>0.38674307998153</v>
      </c>
      <c r="G20" s="7">
        <v>0.377856067113139</v>
      </c>
      <c r="H20" s="7">
        <v>0.395410563303694</v>
      </c>
      <c r="I20" s="7">
        <v>0.403714603752204</v>
      </c>
      <c r="J20" s="7">
        <v>0.385224752840535</v>
      </c>
      <c r="K20" s="7">
        <v>0.369978408053965</v>
      </c>
      <c r="L20" s="7">
        <v>0.372209197836744</v>
      </c>
      <c r="M20" s="2"/>
      <c r="N20" s="2" t="s">
        <v>114</v>
      </c>
      <c r="O20" s="7">
        <f t="array" ref="O20">(MAX($B$2:$B$24)-B20)/(MAX($B$2:$B$24)-MIN($B$2:$B$24))*100</f>
        <v>63.6123049219238</v>
      </c>
      <c r="P20" s="7">
        <f t="array" ref="P20">(MAX($B$2:$B$24)-C20)/(MAX($B$2:$B$24)-MIN($B$2:$B$24))*100</f>
        <v>66.3776826455417</v>
      </c>
      <c r="Q20" s="7">
        <f t="array" ref="Q20">(MAX($B$2:$B$24)-D20)/(MAX($B$2:$B$24)-MIN($B$2:$B$24))*100</f>
        <v>55.1067526463826</v>
      </c>
      <c r="R20" s="7">
        <f t="array" ref="R20">(MAX($B$2:$B$24)-E20)/(MAX($B$2:$B$24)-MIN($B$2:$B$24))*100</f>
        <v>59.8203060064517</v>
      </c>
      <c r="S20" s="7">
        <f t="array" ref="S20">(MAX($B$2:$B$24)-F20)/(MAX($B$2:$B$24)-MIN($B$2:$B$24))*100</f>
        <v>54.6744291120981</v>
      </c>
      <c r="T20" s="7">
        <f t="array" ref="T20">(MAX($B$2:$B$24)-G20)/(MAX($B$2:$B$24)-MIN($B$2:$B$24))*100</f>
        <v>56.3057509420848</v>
      </c>
      <c r="U20" s="7">
        <f t="array" ref="U20">(MAX($B$2:$B$24)-H20)/(MAX($B$2:$B$24)-MIN($B$2:$B$24))*100</f>
        <v>53.0834046628388</v>
      </c>
      <c r="V20" s="7">
        <f t="array" ref="V20">(MAX($B$2:$B$24)-I20)/(MAX($B$2:$B$24)-MIN($B$2:$B$24))*100</f>
        <v>51.5590946768671</v>
      </c>
      <c r="W20" s="7">
        <f t="array" ref="W20">(MAX($B$2:$B$24)-J20)/(MAX($B$2:$B$24)-MIN($B$2:$B$24))*100</f>
        <v>54.9531369576753</v>
      </c>
      <c r="X20" s="7">
        <f t="array" ref="X20">(MAX($B$2:$B$24)-K20)/(MAX($B$2:$B$24)-MIN($B$2:$B$24))*100</f>
        <v>57.7517933168103</v>
      </c>
      <c r="Y20" s="7">
        <f t="array" ref="Y20">(MAX($B$2:$B$24)-L20)/(MAX($B$2:$B$24)-MIN($B$2:$B$24))*100</f>
        <v>57.3423040852033</v>
      </c>
      <c r="Z20" s="13"/>
      <c r="AA20" s="13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11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2"/>
      <c r="XEU20" s="22"/>
      <c r="XEV20" s="22"/>
      <c r="XEW20" s="22"/>
      <c r="XEX20" s="22"/>
      <c r="XEY20" s="22"/>
      <c r="XEZ20" s="22"/>
      <c r="XFA20" s="22"/>
      <c r="XFB20" s="22"/>
      <c r="XFC20" s="22"/>
      <c r="XFD20" s="22"/>
    </row>
    <row r="21" s="2" customFormat="1" spans="1:16384">
      <c r="A21" s="2" t="s">
        <v>115</v>
      </c>
      <c r="B21" s="7">
        <v>0.444834056133786</v>
      </c>
      <c r="C21" s="7">
        <v>0.431688250751837</v>
      </c>
      <c r="D21" s="7">
        <v>0.39103240619681</v>
      </c>
      <c r="E21" s="7">
        <v>0.388572473087125</v>
      </c>
      <c r="F21" s="7">
        <v>0.37861900872276</v>
      </c>
      <c r="G21" s="7">
        <v>0.377720632906231</v>
      </c>
      <c r="H21" s="7">
        <v>0.388167890951198</v>
      </c>
      <c r="I21" s="7">
        <v>0.38879308200324</v>
      </c>
      <c r="J21" s="7">
        <v>0.389228988801416</v>
      </c>
      <c r="K21" s="7">
        <v>0.386071723869122</v>
      </c>
      <c r="L21" s="7">
        <v>0.379322570582143</v>
      </c>
      <c r="M21" s="2"/>
      <c r="N21" s="2" t="s">
        <v>115</v>
      </c>
      <c r="O21" s="7">
        <f t="array" ref="O21">(MAX($B$2:$B$24)-B21)/(MAX($B$2:$B$24)-MIN($B$2:$B$24))*100</f>
        <v>44.0111073721834</v>
      </c>
      <c r="P21" s="7">
        <f t="array" ref="P21">(MAX($B$2:$B$24)-C21)/(MAX($B$2:$B$24)-MIN($B$2:$B$24))*100</f>
        <v>46.4241835778684</v>
      </c>
      <c r="Q21" s="7">
        <f t="array" ref="Q21">(MAX($B$2:$B$24)-D21)/(MAX($B$2:$B$24)-MIN($B$2:$B$24))*100</f>
        <v>53.8870698953912</v>
      </c>
      <c r="R21" s="7">
        <f t="array" ref="R21">(MAX($B$2:$B$24)-E21)/(MAX($B$2:$B$24)-MIN($B$2:$B$24))*100</f>
        <v>54.3386212368334</v>
      </c>
      <c r="S21" s="7">
        <f t="array" ref="S21">(MAX($B$2:$B$24)-F21)/(MAX($B$2:$B$24)-MIN($B$2:$B$24))*100</f>
        <v>56.1657035131893</v>
      </c>
      <c r="T21" s="7">
        <f t="array" ref="T21">(MAX($B$2:$B$24)-G21)/(MAX($B$2:$B$24)-MIN($B$2:$B$24))*100</f>
        <v>56.3306115765329</v>
      </c>
      <c r="U21" s="7">
        <f t="array" ref="U21">(MAX($B$2:$B$24)-H21)/(MAX($B$2:$B$24)-MIN($B$2:$B$24))*100</f>
        <v>54.4128873237778</v>
      </c>
      <c r="V21" s="7">
        <f t="array" ref="V21">(MAX($B$2:$B$24)-I21)/(MAX($B$2:$B$24)-MIN($B$2:$B$24))*100</f>
        <v>54.2981257243279</v>
      </c>
      <c r="W21" s="7">
        <f t="array" ref="W21">(MAX($B$2:$B$24)-J21)/(MAX($B$2:$B$24)-MIN($B$2:$B$24))*100</f>
        <v>54.2181096057249</v>
      </c>
      <c r="X21" s="7">
        <f t="array" ref="X21">(MAX($B$2:$B$24)-K21)/(MAX($B$2:$B$24)-MIN($B$2:$B$24))*100</f>
        <v>54.7976648830017</v>
      </c>
      <c r="Y21" s="7">
        <f t="array" ref="Y21">(MAX($B$2:$B$24)-L21)/(MAX($B$2:$B$24)-MIN($B$2:$B$24))*100</f>
        <v>56.0365559765586</v>
      </c>
      <c r="Z21" s="13"/>
      <c r="AA21" s="13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11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2"/>
      <c r="XEU21" s="22"/>
      <c r="XEV21" s="22"/>
      <c r="XEW21" s="22"/>
      <c r="XEX21" s="22"/>
      <c r="XEY21" s="22"/>
      <c r="XEZ21" s="22"/>
      <c r="XFA21" s="22"/>
      <c r="XFB21" s="22"/>
      <c r="XFC21" s="22"/>
      <c r="XFD21" s="22"/>
    </row>
    <row r="22" s="2" customFormat="1" spans="1:16384">
      <c r="A22" s="2" t="s">
        <v>117</v>
      </c>
      <c r="B22" s="7">
        <v>0.481166360336295</v>
      </c>
      <c r="C22" s="7">
        <v>0.461719106830117</v>
      </c>
      <c r="D22" s="7">
        <v>0.446659344794724</v>
      </c>
      <c r="E22" s="7">
        <v>0.433106775626996</v>
      </c>
      <c r="F22" s="7">
        <v>0.436014689830123</v>
      </c>
      <c r="G22" s="7">
        <v>0.421748779665438</v>
      </c>
      <c r="H22" s="7">
        <v>0.41642885577154</v>
      </c>
      <c r="I22" s="7">
        <v>0.418909357973571</v>
      </c>
      <c r="J22" s="7">
        <v>0.410566488638822</v>
      </c>
      <c r="K22" s="7">
        <v>0.430963525094869</v>
      </c>
      <c r="L22" s="7">
        <v>0.445733868004513</v>
      </c>
      <c r="M22" s="2"/>
      <c r="N22" s="2" t="s">
        <v>117</v>
      </c>
      <c r="O22" s="7">
        <f t="array" ref="O22">(MAX($B$2:$B$24)-B22)/(MAX($B$2:$B$24)-MIN($B$2:$B$24))*100</f>
        <v>37.3418607021262</v>
      </c>
      <c r="P22" s="7">
        <f t="array" ref="P22">(MAX($B$2:$B$24)-C22)/(MAX($B$2:$B$24)-MIN($B$2:$B$24))*100</f>
        <v>40.9116461460915</v>
      </c>
      <c r="Q22" s="7">
        <f t="array" ref="Q22">(MAX($B$2:$B$24)-D22)/(MAX($B$2:$B$24)-MIN($B$2:$B$24))*100</f>
        <v>43.6760529188241</v>
      </c>
      <c r="R22" s="7">
        <f t="array" ref="R22">(MAX($B$2:$B$24)-E22)/(MAX($B$2:$B$24)-MIN($B$2:$B$24))*100</f>
        <v>46.1637956804393</v>
      </c>
      <c r="S22" s="7">
        <f t="array" ref="S22">(MAX($B$2:$B$24)-F22)/(MAX($B$2:$B$24)-MIN($B$2:$B$24))*100</f>
        <v>45.6300118332073</v>
      </c>
      <c r="T22" s="7">
        <f t="array" ref="T22">(MAX($B$2:$B$24)-G22)/(MAX($B$2:$B$24)-MIN($B$2:$B$24))*100</f>
        <v>48.2486972138772</v>
      </c>
      <c r="U22" s="7">
        <f t="array" ref="U22">(MAX($B$2:$B$24)-H22)/(MAX($B$2:$B$24)-MIN($B$2:$B$24))*100</f>
        <v>49.2252354624997</v>
      </c>
      <c r="V22" s="7">
        <f t="array" ref="V22">(MAX($B$2:$B$24)-I22)/(MAX($B$2:$B$24)-MIN($B$2:$B$24))*100</f>
        <v>48.7699084081307</v>
      </c>
      <c r="W22" s="7">
        <f t="array" ref="W22">(MAX($B$2:$B$24)-J22)/(MAX($B$2:$B$24)-MIN($B$2:$B$24))*100</f>
        <v>50.3013459194806</v>
      </c>
      <c r="X22" s="7">
        <f t="array" ref="X22">(MAX($B$2:$B$24)-K22)/(MAX($B$2:$B$24)-MIN($B$2:$B$24))*100</f>
        <v>46.5572159929748</v>
      </c>
      <c r="Y22" s="7">
        <f t="array" ref="Y22">(MAX($B$2:$B$24)-L22)/(MAX($B$2:$B$24)-MIN($B$2:$B$24))*100</f>
        <v>43.845935703217</v>
      </c>
      <c r="Z22" s="13"/>
      <c r="AA22" s="13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11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2"/>
      <c r="XEU22" s="22"/>
      <c r="XEV22" s="22"/>
      <c r="XEW22" s="22"/>
      <c r="XEX22" s="22"/>
      <c r="XEY22" s="22"/>
      <c r="XEZ22" s="22"/>
      <c r="XFA22" s="22"/>
      <c r="XFB22" s="22"/>
      <c r="XFC22" s="22"/>
      <c r="XFD22" s="22"/>
    </row>
    <row r="23" s="2" customFormat="1" spans="1:16384">
      <c r="A23" s="2" t="s">
        <v>118</v>
      </c>
      <c r="B23" s="7">
        <v>0.508215080389965</v>
      </c>
      <c r="C23" s="7">
        <v>0.487990846855911</v>
      </c>
      <c r="D23" s="7">
        <v>0.458932277312498</v>
      </c>
      <c r="E23" s="7">
        <v>0.457569645249314</v>
      </c>
      <c r="F23" s="7">
        <v>0.435152825498166</v>
      </c>
      <c r="G23" s="7">
        <v>0.424476740729533</v>
      </c>
      <c r="H23" s="7">
        <v>0.385231019686564</v>
      </c>
      <c r="I23" s="7">
        <v>0.407467473818556</v>
      </c>
      <c r="J23" s="7">
        <v>0.417833606550611</v>
      </c>
      <c r="K23" s="7">
        <v>0.433243052297471</v>
      </c>
      <c r="L23" s="7">
        <v>0.435942393153285</v>
      </c>
      <c r="M23" s="2"/>
      <c r="N23" s="2" t="s">
        <v>118</v>
      </c>
      <c r="O23" s="7">
        <f t="array" ref="O23">(MAX($B$2:$B$24)-B23)/(MAX($B$2:$B$24)-MIN($B$2:$B$24))*100</f>
        <v>32.3767314567646</v>
      </c>
      <c r="P23" s="7">
        <f t="array" ref="P23">(MAX($B$2:$B$24)-C23)/(MAX($B$2:$B$24)-MIN($B$2:$B$24))*100</f>
        <v>36.0891412560345</v>
      </c>
      <c r="Q23" s="7">
        <f t="array" ref="Q23">(MAX($B$2:$B$24)-D23)/(MAX($B$2:$B$24)-MIN($B$2:$B$24))*100</f>
        <v>41.423203392139</v>
      </c>
      <c r="R23" s="7">
        <f t="array" ref="R23">(MAX($B$2:$B$24)-E23)/(MAX($B$2:$B$24)-MIN($B$2:$B$24))*100</f>
        <v>41.6733314682239</v>
      </c>
      <c r="S23" s="7">
        <f t="array" ref="S23">(MAX($B$2:$B$24)-F23)/(MAX($B$2:$B$24)-MIN($B$2:$B$24))*100</f>
        <v>45.7882177590938</v>
      </c>
      <c r="T23" s="7">
        <f t="array" ref="T23">(MAX($B$2:$B$24)-G23)/(MAX($B$2:$B$24)-MIN($B$2:$B$24))*100</f>
        <v>47.7479460052185</v>
      </c>
      <c r="U23" s="7">
        <f t="array" ref="U23">(MAX($B$2:$B$24)-H23)/(MAX($B$2:$B$24)-MIN($B$2:$B$24))*100</f>
        <v>54.9519866000823</v>
      </c>
      <c r="V23" s="7">
        <f t="array" ref="V23">(MAX($B$2:$B$24)-I23)/(MAX($B$2:$B$24)-MIN($B$2:$B$24))*100</f>
        <v>50.8702086636467</v>
      </c>
      <c r="W23" s="7">
        <f t="array" ref="W23">(MAX($B$2:$B$24)-J23)/(MAX($B$2:$B$24)-MIN($B$2:$B$24))*100</f>
        <v>48.9673759718557</v>
      </c>
      <c r="X23" s="7">
        <f t="array" ref="X23">(MAX($B$2:$B$24)-K23)/(MAX($B$2:$B$24)-MIN($B$2:$B$24))*100</f>
        <v>46.1387804013172</v>
      </c>
      <c r="Y23" s="7">
        <f t="array" ref="Y23">(MAX($B$2:$B$24)-L23)/(MAX($B$2:$B$24)-MIN($B$2:$B$24))*100</f>
        <v>45.6432827881286</v>
      </c>
      <c r="Z23" s="13"/>
      <c r="AA23" s="13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11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2"/>
      <c r="XEU23" s="22"/>
      <c r="XEV23" s="22"/>
      <c r="XEW23" s="22"/>
      <c r="XEX23" s="22"/>
      <c r="XEY23" s="22"/>
      <c r="XEZ23" s="22"/>
      <c r="XFA23" s="22"/>
      <c r="XFB23" s="22"/>
      <c r="XFC23" s="22"/>
      <c r="XFD23" s="22"/>
    </row>
    <row r="24" s="2" customFormat="1" spans="1:16384">
      <c r="A24" s="2" t="s">
        <v>120</v>
      </c>
      <c r="B24" s="7">
        <v>0.413646712928189</v>
      </c>
      <c r="C24" s="7">
        <v>0.405485252676402</v>
      </c>
      <c r="D24" s="7">
        <v>0.418720905275148</v>
      </c>
      <c r="E24" s="7">
        <v>0.424106535206709</v>
      </c>
      <c r="F24" s="7">
        <v>0.407302938944519</v>
      </c>
      <c r="G24" s="7">
        <v>0.404593752853002</v>
      </c>
      <c r="H24" s="7">
        <v>0.381804525012362</v>
      </c>
      <c r="I24" s="7">
        <v>0.41167206601392</v>
      </c>
      <c r="J24" s="7">
        <v>0.403064512520526</v>
      </c>
      <c r="K24" s="7">
        <v>0.396732705466939</v>
      </c>
      <c r="L24" s="7">
        <v>0.386972537846905</v>
      </c>
      <c r="M24" s="2"/>
      <c r="N24" s="2" t="s">
        <v>120</v>
      </c>
      <c r="O24" s="7">
        <f t="array" ref="O24">(MAX($B$2:$B$24)-B24)/(MAX($B$2:$B$24)-MIN($B$2:$B$24))*100</f>
        <v>49.7359324111496</v>
      </c>
      <c r="P24" s="7">
        <f t="array" ref="P24">(MAX($B$2:$B$24)-C24)/(MAX($B$2:$B$24)-MIN($B$2:$B$24))*100</f>
        <v>51.2340700272955</v>
      </c>
      <c r="Q24" s="7">
        <f t="array" ref="Q24">(MAX($B$2:$B$24)-D24)/(MAX($B$2:$B$24)-MIN($B$2:$B$24))*100</f>
        <v>48.8045012466255</v>
      </c>
      <c r="R24" s="7">
        <f t="array" ref="R24">(MAX($B$2:$B$24)-E24)/(MAX($B$2:$B$24)-MIN($B$2:$B$24))*100</f>
        <v>47.815901836937</v>
      </c>
      <c r="S24" s="7">
        <f t="array" ref="S24">(MAX($B$2:$B$24)-F24)/(MAX($B$2:$B$24)-MIN($B$2:$B$24))*100</f>
        <v>50.9004110877667</v>
      </c>
      <c r="T24" s="7">
        <f t="array" ref="T24">(MAX($B$2:$B$24)-G24)/(MAX($B$2:$B$24)-MIN($B$2:$B$24))*100</f>
        <v>51.3977159165138</v>
      </c>
      <c r="U24" s="7">
        <f t="array" ref="U24">(MAX($B$2:$B$24)-H24)/(MAX($B$2:$B$24)-MIN($B$2:$B$24))*100</f>
        <v>55.5809623476297</v>
      </c>
      <c r="V24" s="7">
        <f t="array" ref="V24">(MAX($B$2:$B$24)-I24)/(MAX($B$2:$B$24)-MIN($B$2:$B$24))*100</f>
        <v>50.0984034309925</v>
      </c>
      <c r="W24" s="7">
        <f t="array" ref="W24">(MAX($B$2:$B$24)-J24)/(MAX($B$2:$B$24)-MIN($B$2:$B$24))*100</f>
        <v>51.6784270142255</v>
      </c>
      <c r="X24" s="7">
        <f t="array" ref="X24">(MAX($B$2:$B$24)-K24)/(MAX($B$2:$B$24)-MIN($B$2:$B$24))*100</f>
        <v>52.8407090118716</v>
      </c>
      <c r="Y24" s="7">
        <f t="array" ref="Y24">(MAX($B$2:$B$24)-L24)/(MAX($B$2:$B$24)-MIN($B$2:$B$24))*100</f>
        <v>54.6323092648118</v>
      </c>
      <c r="Z24" s="13"/>
      <c r="AA24" s="13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11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2"/>
      <c r="XEU24" s="22"/>
      <c r="XEV24" s="22"/>
      <c r="XEW24" s="22"/>
      <c r="XEX24" s="22"/>
      <c r="XEY24" s="22"/>
      <c r="XEZ24" s="22"/>
      <c r="XFA24" s="22"/>
      <c r="XFB24" s="22"/>
      <c r="XFC24" s="22"/>
      <c r="XFD24" s="22"/>
    </row>
    <row r="25" s="3" customFormat="1" spans="1:16384">
      <c r="A25" s="2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2"/>
      <c r="N25" s="2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6"/>
      <c r="AA25" s="1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17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3" customFormat="1" spans="1:16384">
      <c r="A26" s="2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2"/>
      <c r="N26" s="2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6"/>
      <c r="AA26" s="1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17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3" customFormat="1" spans="1:16384">
      <c r="A27" s="2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2"/>
      <c r="N27" s="2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6"/>
      <c r="AA27" s="1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17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3" customFormat="1" spans="1:1638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17"/>
      <c r="AR28" s="17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4" customFormat="1" ht="28.8" spans="1:44">
      <c r="A29" s="9" t="s">
        <v>252</v>
      </c>
      <c r="B29" s="10">
        <v>2008</v>
      </c>
      <c r="C29" s="10">
        <v>2009</v>
      </c>
      <c r="D29" s="10">
        <v>2010</v>
      </c>
      <c r="E29" s="10">
        <v>2011</v>
      </c>
      <c r="F29" s="10">
        <v>2012</v>
      </c>
      <c r="G29" s="10">
        <v>2013</v>
      </c>
      <c r="H29" s="10">
        <v>2014</v>
      </c>
      <c r="I29" s="10">
        <v>2015</v>
      </c>
      <c r="J29" s="10">
        <v>2016</v>
      </c>
      <c r="K29" s="10">
        <v>2017</v>
      </c>
      <c r="L29" s="10">
        <v>2018</v>
      </c>
      <c r="M29" s="10"/>
      <c r="N29" s="14" t="s">
        <v>253</v>
      </c>
      <c r="O29" s="10">
        <v>2008</v>
      </c>
      <c r="P29" s="10">
        <v>2009</v>
      </c>
      <c r="Q29" s="10">
        <v>2010</v>
      </c>
      <c r="R29" s="10">
        <v>2011</v>
      </c>
      <c r="S29" s="10">
        <v>2012</v>
      </c>
      <c r="T29" s="10">
        <v>2013</v>
      </c>
      <c r="U29" s="10">
        <v>2014</v>
      </c>
      <c r="V29" s="10">
        <v>2015</v>
      </c>
      <c r="W29" s="10">
        <v>2016</v>
      </c>
      <c r="X29" s="10">
        <v>2017</v>
      </c>
      <c r="Y29" s="10">
        <v>2018</v>
      </c>
      <c r="AQ29" s="18"/>
      <c r="AR29" s="18"/>
    </row>
    <row r="30" s="3" customFormat="1" spans="1:16384">
      <c r="A30" s="2" t="s">
        <v>93</v>
      </c>
      <c r="B30" s="7">
        <v>0.175701270124652</v>
      </c>
      <c r="C30" s="7">
        <v>0.155543710091679</v>
      </c>
      <c r="D30" s="7">
        <v>0.143912659499805</v>
      </c>
      <c r="E30" s="7">
        <v>0.150143461664801</v>
      </c>
      <c r="F30" s="7">
        <v>0.150568344694881</v>
      </c>
      <c r="G30" s="7">
        <v>0.142266400515785</v>
      </c>
      <c r="H30" s="7">
        <v>0.127974168917185</v>
      </c>
      <c r="I30" s="7">
        <v>0.136652934992175</v>
      </c>
      <c r="J30" s="7">
        <v>0.133297063084838</v>
      </c>
      <c r="K30" s="7">
        <v>0.145239662597036</v>
      </c>
      <c r="L30" s="7">
        <v>0.125970045391512</v>
      </c>
      <c r="M30" s="2"/>
      <c r="N30" s="2" t="s">
        <v>93</v>
      </c>
      <c r="O30" s="7">
        <f t="array" ref="O30">(MAX($B$30:$B$52)-B30)/(MAX($B$30:$B$52)-MIN($B$30:$B$52))*100</f>
        <v>85.1578925437721</v>
      </c>
      <c r="P30" s="7">
        <f t="array" ref="P30">(MAX($B$30:$B$52)-C30)/(MAX($B$30:$B$52)-MIN($B$30:$B$52))*100</f>
        <v>89.3782375959479</v>
      </c>
      <c r="Q30" s="7">
        <f t="array" ref="Q30">(MAX($B$30:$B$52)-D30)/(MAX($B$30:$B$52)-MIN($B$30:$B$52))*100</f>
        <v>91.8134056786289</v>
      </c>
      <c r="R30" s="7">
        <f t="array" ref="R30">(MAX($B$30:$B$52)-E30)/(MAX($B$30:$B$52)-MIN($B$30:$B$52))*100</f>
        <v>90.5088760110941</v>
      </c>
      <c r="S30" s="7">
        <f t="array" ref="S30">(MAX($B$30:$B$52)-F30)/(MAX($B$30:$B$52)-MIN($B$30:$B$52))*100</f>
        <v>90.4199191635978</v>
      </c>
      <c r="T30" s="7">
        <f t="array" ref="T30">(MAX($B$30:$B$52)-G30)/(MAX($B$30:$B$52)-MIN($B$30:$B$52))*100</f>
        <v>92.1580793864807</v>
      </c>
      <c r="U30" s="7">
        <f t="array" ref="U30">(MAX($B$30:$B$52)-H30)/(MAX($B$30:$B$52)-MIN($B$30:$B$52))*100</f>
        <v>95.1504132211827</v>
      </c>
      <c r="V30" s="7">
        <f t="array" ref="V30">(MAX($B$30:$B$52)-I30)/(MAX($B$30:$B$52)-MIN($B$30:$B$52))*100</f>
        <v>93.3333586072482</v>
      </c>
      <c r="W30" s="7">
        <f t="array" ref="W30">(MAX($B$30:$B$52)-J30)/(MAX($B$30:$B$52)-MIN($B$30:$B$52))*100</f>
        <v>94.0359703011585</v>
      </c>
      <c r="X30" s="7">
        <f t="array" ref="X30">(MAX($B$30:$B$52)-K30)/(MAX($B$30:$B$52)-MIN($B$30:$B$52))*100</f>
        <v>91.5355738901357</v>
      </c>
      <c r="Y30" s="7">
        <f t="array" ref="Y30">(MAX($B$30:$B$52)-L30)/(MAX($B$30:$B$52)-MIN($B$30:$B$52))*100</f>
        <v>95.5700122595429</v>
      </c>
      <c r="Z30" s="16"/>
      <c r="AA30" s="16"/>
      <c r="AB30" s="3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3"/>
      <c r="AO30" s="3"/>
      <c r="AP30" s="3"/>
      <c r="AQ30" s="17"/>
      <c r="AR30" s="17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3" customFormat="1" spans="1:16384">
      <c r="A31" s="2" t="s">
        <v>94</v>
      </c>
      <c r="B31" s="7">
        <v>0.110037977289143</v>
      </c>
      <c r="C31" s="7">
        <v>0.0989249160769256</v>
      </c>
      <c r="D31" s="7">
        <v>0.0951983837134809</v>
      </c>
      <c r="E31" s="7">
        <v>0.0962102205667563</v>
      </c>
      <c r="F31" s="7">
        <v>0.0967356916283388</v>
      </c>
      <c r="G31" s="7">
        <v>0.0874205531561901</v>
      </c>
      <c r="H31" s="7">
        <v>0.0755230504194055</v>
      </c>
      <c r="I31" s="7">
        <v>0.0991606468871949</v>
      </c>
      <c r="J31" s="7">
        <v>0.0925874144971572</v>
      </c>
      <c r="K31" s="7">
        <v>0.0981159198164786</v>
      </c>
      <c r="L31" s="7">
        <v>0.0851689934243165</v>
      </c>
      <c r="M31" s="2"/>
      <c r="N31" s="2" t="s">
        <v>94</v>
      </c>
      <c r="O31" s="7">
        <f t="array" ref="O31">(MAX($B$30:$B$52)-B31)/(MAX($B$30:$B$52)-MIN($B$30:$B$52))*100</f>
        <v>98.9056751411999</v>
      </c>
      <c r="P31" s="7">
        <f t="array" ref="P31">(MAX($B$30:$B$52)-C31)/(MAX($B$30:$B$52)-MIN($B$30:$B$52))*100</f>
        <v>101.232392899936</v>
      </c>
      <c r="Q31" s="7">
        <f t="array" ref="Q31">(MAX($B$30:$B$52)-D31)/(MAX($B$30:$B$52)-MIN($B$30:$B$52))*100</f>
        <v>102.012608977483</v>
      </c>
      <c r="R31" s="7">
        <f t="array" ref="R31">(MAX($B$30:$B$52)-E31)/(MAX($B$30:$B$52)-MIN($B$30:$B$52))*100</f>
        <v>101.800762868611</v>
      </c>
      <c r="S31" s="7">
        <f t="array" ref="S31">(MAX($B$30:$B$52)-F31)/(MAX($B$30:$B$52)-MIN($B$30:$B$52))*100</f>
        <v>101.69074612099</v>
      </c>
      <c r="T31" s="7">
        <f t="array" ref="T31">(MAX($B$30:$B$52)-G31)/(MAX($B$30:$B$52)-MIN($B$30:$B$52))*100</f>
        <v>103.641036656995</v>
      </c>
      <c r="U31" s="7">
        <f t="array" ref="U31">(MAX($B$30:$B$52)-H31)/(MAX($B$30:$B$52)-MIN($B$30:$B$52))*100</f>
        <v>106.131991253003</v>
      </c>
      <c r="V31" s="7">
        <f t="array" ref="V31">(MAX($B$30:$B$52)-I31)/(MAX($B$30:$B$52)-MIN($B$30:$B$52))*100</f>
        <v>101.183038446464</v>
      </c>
      <c r="W31" s="7">
        <f t="array" ref="W31">(MAX($B$30:$B$52)-J31)/(MAX($B$30:$B$52)-MIN($B$30:$B$52))*100</f>
        <v>102.559261994786</v>
      </c>
      <c r="X31" s="7">
        <f t="array" ref="X31">(MAX($B$30:$B$52)-K31)/(MAX($B$30:$B$52)-MIN($B$30:$B$52))*100</f>
        <v>101.401770709523</v>
      </c>
      <c r="Y31" s="7">
        <f t="array" ref="Y31">(MAX($B$30:$B$52)-L31)/(MAX($B$30:$B$52)-MIN($B$30:$B$52))*100</f>
        <v>104.112440882434</v>
      </c>
      <c r="Z31" s="16"/>
      <c r="AA31" s="16"/>
      <c r="AB31" s="3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3"/>
      <c r="AO31" s="3"/>
      <c r="AP31" s="3"/>
      <c r="AQ31" s="17"/>
      <c r="AR31" s="17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3" customFormat="1" spans="1:16384">
      <c r="A32" s="2" t="s">
        <v>95</v>
      </c>
      <c r="B32" s="7">
        <v>0.221905163696856</v>
      </c>
      <c r="C32" s="7">
        <v>0.25192281010566</v>
      </c>
      <c r="D32" s="7">
        <v>0.261962982270949</v>
      </c>
      <c r="E32" s="7">
        <v>0.268459791833399</v>
      </c>
      <c r="F32" s="7">
        <v>0.251064860254875</v>
      </c>
      <c r="G32" s="7">
        <v>0.249263306673381</v>
      </c>
      <c r="H32" s="7">
        <v>0.236766811125485</v>
      </c>
      <c r="I32" s="7">
        <v>0.236328603933349</v>
      </c>
      <c r="J32" s="7">
        <v>0.242644985482239</v>
      </c>
      <c r="K32" s="7">
        <v>0.18748139435315</v>
      </c>
      <c r="L32" s="7">
        <v>0.203650219740759</v>
      </c>
      <c r="M32" s="2"/>
      <c r="N32" s="2" t="s">
        <v>95</v>
      </c>
      <c r="O32" s="7">
        <f t="array" ref="O32">(MAX($B$30:$B$52)-B32)/(MAX($B$30:$B$52)-MIN($B$30:$B$52))*100</f>
        <v>75.4842825775985</v>
      </c>
      <c r="P32" s="7">
        <f t="array" ref="P32">(MAX($B$30:$B$52)-C32)/(MAX($B$30:$B$52)-MIN($B$30:$B$52))*100</f>
        <v>69.1995524171955</v>
      </c>
      <c r="Q32" s="7">
        <f t="array" ref="Q32">(MAX($B$30:$B$52)-D32)/(MAX($B$30:$B$52)-MIN($B$30:$B$52))*100</f>
        <v>67.0974631339957</v>
      </c>
      <c r="R32" s="7">
        <f t="array" ref="R32">(MAX($B$30:$B$52)-E32)/(MAX($B$30:$B$52)-MIN($B$30:$B$52))*100</f>
        <v>65.7372400689539</v>
      </c>
      <c r="S32" s="7">
        <f t="array" ref="S32">(MAX($B$30:$B$52)-F32)/(MAX($B$30:$B$52)-MIN($B$30:$B$52))*100</f>
        <v>69.3791795348553</v>
      </c>
      <c r="T32" s="7">
        <f t="array" ref="T32">(MAX($B$30:$B$52)-G32)/(MAX($B$30:$B$52)-MIN($B$30:$B$52))*100</f>
        <v>69.7563669390575</v>
      </c>
      <c r="U32" s="7">
        <f t="array" ref="U32">(MAX($B$30:$B$52)-H32)/(MAX($B$30:$B$52)-MIN($B$30:$B$52))*100</f>
        <v>72.3727313734846</v>
      </c>
      <c r="V32" s="7">
        <f t="array" ref="V32">(MAX($B$30:$B$52)-I32)/(MAX($B$30:$B$52)-MIN($B$30:$B$52))*100</f>
        <v>72.4644778721746</v>
      </c>
      <c r="W32" s="7">
        <f t="array" ref="W32">(MAX($B$30:$B$52)-J32)/(MAX($B$30:$B$52)-MIN($B$30:$B$52))*100</f>
        <v>71.1420306328308</v>
      </c>
      <c r="X32" s="7">
        <f t="array" ref="X32">(MAX($B$30:$B$52)-K32)/(MAX($B$30:$B$52)-MIN($B$30:$B$52))*100</f>
        <v>82.6915132339531</v>
      </c>
      <c r="Y32" s="7">
        <f t="array" ref="Y32">(MAX($B$30:$B$52)-L32)/(MAX($B$30:$B$52)-MIN($B$30:$B$52))*100</f>
        <v>79.3062809879636</v>
      </c>
      <c r="Z32" s="16"/>
      <c r="AA32" s="16"/>
      <c r="AB32" s="3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3"/>
      <c r="AO32" s="3"/>
      <c r="AP32" s="3"/>
      <c r="AQ32" s="17"/>
      <c r="AR32" s="17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3" customFormat="1" spans="1:16384">
      <c r="A33" s="2" t="s">
        <v>96</v>
      </c>
      <c r="B33" s="7">
        <v>0.183914517537004</v>
      </c>
      <c r="C33" s="7">
        <v>0.151981157116947</v>
      </c>
      <c r="D33" s="7">
        <v>0.157399991831469</v>
      </c>
      <c r="E33" s="7">
        <v>0.157866800524124</v>
      </c>
      <c r="F33" s="7">
        <v>0.163097370881513</v>
      </c>
      <c r="G33" s="7">
        <v>0.16723704014516</v>
      </c>
      <c r="H33" s="7">
        <v>0.169139357402079</v>
      </c>
      <c r="I33" s="7">
        <v>0.161831436338651</v>
      </c>
      <c r="J33" s="7">
        <v>0.150752876620439</v>
      </c>
      <c r="K33" s="7">
        <v>0.140313612545804</v>
      </c>
      <c r="L33" s="7">
        <v>0.13686205322487</v>
      </c>
      <c r="M33" s="2"/>
      <c r="N33" s="2" t="s">
        <v>96</v>
      </c>
      <c r="O33" s="7">
        <f t="array" ref="O33">(MAX($B$30:$B$52)-B33)/(MAX($B$30:$B$52)-MIN($B$30:$B$52))*100</f>
        <v>83.4383025724504</v>
      </c>
      <c r="P33" s="7">
        <f t="array" ref="P33">(MAX($B$30:$B$52)-C33)/(MAX($B$30:$B$52)-MIN($B$30:$B$52))*100</f>
        <v>90.1241216610545</v>
      </c>
      <c r="Q33" s="7">
        <f t="array" ref="Q33">(MAX($B$30:$B$52)-D33)/(MAX($B$30:$B$52)-MIN($B$30:$B$52))*100</f>
        <v>88.9895918747817</v>
      </c>
      <c r="R33" s="7">
        <f t="array" ref="R33">(MAX($B$30:$B$52)-E33)/(MAX($B$30:$B$52)-MIN($B$30:$B$52))*100</f>
        <v>88.8918571413548</v>
      </c>
      <c r="S33" s="7">
        <f t="array" ref="S33">(MAX($B$30:$B$52)-F33)/(MAX($B$30:$B$52)-MIN($B$30:$B$52))*100</f>
        <v>87.7967438592038</v>
      </c>
      <c r="T33" s="7">
        <f t="array" ref="T33">(MAX($B$30:$B$52)-G33)/(MAX($B$30:$B$52)-MIN($B$30:$B$52))*100</f>
        <v>86.9300301961464</v>
      </c>
      <c r="U33" s="7">
        <f t="array" ref="U33">(MAX($B$30:$B$52)-H33)/(MAX($B$30:$B$52)-MIN($B$30:$B$52))*100</f>
        <v>86.5317461176283</v>
      </c>
      <c r="V33" s="7">
        <f t="array" ref="V33">(MAX($B$30:$B$52)-I33)/(MAX($B$30:$B$52)-MIN($B$30:$B$52))*100</f>
        <v>88.0617898556243</v>
      </c>
      <c r="W33" s="7">
        <f t="array" ref="W33">(MAX($B$30:$B$52)-J33)/(MAX($B$30:$B$52)-MIN($B$30:$B$52))*100</f>
        <v>90.3812841106587</v>
      </c>
      <c r="X33" s="7">
        <f t="array" ref="X33">(MAX($B$30:$B$52)-K33)/(MAX($B$30:$B$52)-MIN($B$30:$B$52))*100</f>
        <v>92.5669304097978</v>
      </c>
      <c r="Y33" s="7">
        <f t="array" ref="Y33">(MAX($B$30:$B$52)-L33)/(MAX($B$30:$B$52)-MIN($B$30:$B$52))*100</f>
        <v>93.2895759719872</v>
      </c>
      <c r="Z33" s="16"/>
      <c r="AA33" s="1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17"/>
      <c r="AR33" s="17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="3" customFormat="1" spans="1:16384">
      <c r="A34" s="2" t="s">
        <v>97</v>
      </c>
      <c r="B34" s="7">
        <v>0.104811172664373</v>
      </c>
      <c r="C34" s="7">
        <v>0.112846773822026</v>
      </c>
      <c r="D34" s="7">
        <v>0.130904692605188</v>
      </c>
      <c r="E34" s="7">
        <v>0.144167592275955</v>
      </c>
      <c r="F34" s="7">
        <v>0.128916529270665</v>
      </c>
      <c r="G34" s="7">
        <v>0.113606524075697</v>
      </c>
      <c r="H34" s="7">
        <v>0.108187393042448</v>
      </c>
      <c r="I34" s="7">
        <v>0.111105801993145</v>
      </c>
      <c r="J34" s="7">
        <v>0.111203228463493</v>
      </c>
      <c r="K34" s="7">
        <v>0.0921559310974212</v>
      </c>
      <c r="L34" s="7">
        <v>0.106841550788453</v>
      </c>
      <c r="M34" s="2"/>
      <c r="N34" s="2" t="s">
        <v>97</v>
      </c>
      <c r="O34" s="7">
        <f t="array" ref="O34">(MAX($B$30:$B$52)-B34)/(MAX($B$30:$B$52)-MIN($B$30:$B$52))*100</f>
        <v>100</v>
      </c>
      <c r="P34" s="7">
        <f t="array" ref="P34">(MAX($B$30:$B$52)-C34)/(MAX($B$30:$B$52)-MIN($B$30:$B$52))*100</f>
        <v>98.3176034434978</v>
      </c>
      <c r="Q34" s="7">
        <f t="array" ref="Q34">(MAX($B$30:$B$52)-D34)/(MAX($B$30:$B$52)-MIN($B$30:$B$52))*100</f>
        <v>94.5368557704438</v>
      </c>
      <c r="R34" s="7">
        <f t="array" ref="R34">(MAX($B$30:$B$52)-E34)/(MAX($B$30:$B$52)-MIN($B$30:$B$52))*100</f>
        <v>91.7600309507997</v>
      </c>
      <c r="S34" s="7">
        <f t="array" ref="S34">(MAX($B$30:$B$52)-F34)/(MAX($B$30:$B$52)-MIN($B$30:$B$52))*100</f>
        <v>94.9531132578602</v>
      </c>
      <c r="T34" s="7">
        <f t="array" ref="T34">(MAX($B$30:$B$52)-G34)/(MAX($B$30:$B$52)-MIN($B$30:$B$52))*100</f>
        <v>98.1585361645849</v>
      </c>
      <c r="U34" s="7">
        <f t="array" ref="U34">(MAX($B$30:$B$52)-H34)/(MAX($B$30:$B$52)-MIN($B$30:$B$52))*100</f>
        <v>99.2931279904732</v>
      </c>
      <c r="V34" s="7">
        <f t="array" ref="V34">(MAX($B$30:$B$52)-I34)/(MAX($B$30:$B$52)-MIN($B$30:$B$52))*100</f>
        <v>98.6821069762655</v>
      </c>
      <c r="W34" s="7">
        <f t="array" ref="W34">(MAX($B$30:$B$52)-J34)/(MAX($B$30:$B$52)-MIN($B$30:$B$52))*100</f>
        <v>98.6617090054094</v>
      </c>
      <c r="X34" s="7">
        <f t="array" ref="X34">(MAX($B$30:$B$52)-K34)/(MAX($B$30:$B$52)-MIN($B$30:$B$52))*100</f>
        <v>102.649600747502</v>
      </c>
      <c r="Y34" s="7">
        <f t="array" ref="Y34">(MAX($B$30:$B$52)-L34)/(MAX($B$30:$B$52)-MIN($B$30:$B$52))*100</f>
        <v>99.5749040927577</v>
      </c>
      <c r="Z34" s="16"/>
      <c r="AA34" s="1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17"/>
      <c r="AR34" s="17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="3" customFormat="1" spans="1:16384">
      <c r="A35" s="2" t="s">
        <v>98</v>
      </c>
      <c r="B35" s="7">
        <v>0.117676030977147</v>
      </c>
      <c r="C35" s="7">
        <v>0.144446188461271</v>
      </c>
      <c r="D35" s="7">
        <v>0.127117141028091</v>
      </c>
      <c r="E35" s="7">
        <v>0.0813381315149329</v>
      </c>
      <c r="F35" s="7">
        <v>0.077337510588919</v>
      </c>
      <c r="G35" s="7">
        <v>0.0789006493736603</v>
      </c>
      <c r="H35" s="7">
        <v>0.106221289725976</v>
      </c>
      <c r="I35" s="7">
        <v>0.121251069421325</v>
      </c>
      <c r="J35" s="7">
        <v>0.0714363536865382</v>
      </c>
      <c r="K35" s="7">
        <v>0.0966533155482173</v>
      </c>
      <c r="L35" s="7">
        <v>0.0901003875769674</v>
      </c>
      <c r="M35" s="2"/>
      <c r="N35" s="2" t="s">
        <v>98</v>
      </c>
      <c r="O35" s="7">
        <f t="array" ref="O35">(MAX($B$30:$B$52)-B35)/(MAX($B$30:$B$52)-MIN($B$30:$B$52))*100</f>
        <v>97.3065122446146</v>
      </c>
      <c r="P35" s="7">
        <f t="array" ref="P35">(MAX($B$30:$B$52)-C35)/(MAX($B$30:$B$52)-MIN($B$30:$B$52))*100</f>
        <v>91.7017018658147</v>
      </c>
      <c r="Q35" s="7">
        <f t="array" ref="Q35">(MAX($B$30:$B$52)-D35)/(MAX($B$30:$B$52)-MIN($B$30:$B$52))*100</f>
        <v>95.3298473097032</v>
      </c>
      <c r="R35" s="7">
        <f t="array" ref="R35">(MAX($B$30:$B$52)-E35)/(MAX($B$30:$B$52)-MIN($B$30:$B$52))*100</f>
        <v>104.914500212948</v>
      </c>
      <c r="S35" s="7">
        <f t="array" ref="S35">(MAX($B$30:$B$52)-F35)/(MAX($B$30:$B$52)-MIN($B$30:$B$52))*100</f>
        <v>105.752101624186</v>
      </c>
      <c r="T35" s="7">
        <f t="array" ref="T35">(MAX($B$30:$B$52)-G35)/(MAX($B$30:$B$52)-MIN($B$30:$B$52))*100</f>
        <v>105.424830613942</v>
      </c>
      <c r="U35" s="7">
        <f t="array" ref="U35">(MAX($B$30:$B$52)-H35)/(MAX($B$30:$B$52)-MIN($B$30:$B$52))*100</f>
        <v>99.7047668192881</v>
      </c>
      <c r="V35" s="7">
        <f t="array" ref="V35">(MAX($B$30:$B$52)-I35)/(MAX($B$30:$B$52)-MIN($B$30:$B$52))*100</f>
        <v>96.5580141235848</v>
      </c>
      <c r="W35" s="7">
        <f t="array" ref="W35">(MAX($B$30:$B$52)-J35)/(MAX($B$30:$B$52)-MIN($B$30:$B$52))*100</f>
        <v>106.987614171059</v>
      </c>
      <c r="X35" s="7">
        <f t="array" ref="X35">(MAX($B$30:$B$52)-K35)/(MAX($B$30:$B$52)-MIN($B$30:$B$52))*100</f>
        <v>101.707993023968</v>
      </c>
      <c r="Y35" s="7">
        <f t="array" ref="Y35">(MAX($B$30:$B$52)-L35)/(MAX($B$30:$B$52)-MIN($B$30:$B$52))*100</f>
        <v>103.079965479736</v>
      </c>
      <c r="Z35" s="16"/>
      <c r="AA35" s="1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17"/>
      <c r="AR35" s="17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="3" customFormat="1" spans="1:16384">
      <c r="A36" s="2" t="s">
        <v>100</v>
      </c>
      <c r="B36" s="7">
        <v>0.320553245120001</v>
      </c>
      <c r="C36" s="7">
        <v>0.287766181727951</v>
      </c>
      <c r="D36" s="7">
        <v>0.263173564158318</v>
      </c>
      <c r="E36" s="7">
        <v>0.238666094329934</v>
      </c>
      <c r="F36" s="7">
        <v>0.226458630330095</v>
      </c>
      <c r="G36" s="7">
        <v>0.216847494390352</v>
      </c>
      <c r="H36" s="7">
        <v>0.210740225273387</v>
      </c>
      <c r="I36" s="7">
        <v>0.20378096185219</v>
      </c>
      <c r="J36" s="7">
        <v>0.219687710725722</v>
      </c>
      <c r="K36" s="7">
        <v>0.23632313624344</v>
      </c>
      <c r="L36" s="7">
        <v>0.238474369648798</v>
      </c>
      <c r="M36" s="2"/>
      <c r="N36" s="2" t="s">
        <v>100</v>
      </c>
      <c r="O36" s="7">
        <f t="array" ref="O36">(MAX($B$30:$B$52)-B36)/(MAX($B$30:$B$52)-MIN($B$30:$B$52))*100</f>
        <v>54.8305456342487</v>
      </c>
      <c r="P36" s="7">
        <f t="array" ref="P36">(MAX($B$30:$B$52)-C36)/(MAX($B$30:$B$52)-MIN($B$30:$B$52))*100</f>
        <v>61.6951026806207</v>
      </c>
      <c r="Q36" s="7">
        <f t="array" ref="Q36">(MAX($B$30:$B$52)-D36)/(MAX($B$30:$B$52)-MIN($B$30:$B$52))*100</f>
        <v>66.8440062041761</v>
      </c>
      <c r="R36" s="7">
        <f t="array" ref="R36">(MAX($B$30:$B$52)-E36)/(MAX($B$30:$B$52)-MIN($B$30:$B$52))*100</f>
        <v>71.9750825280159</v>
      </c>
      <c r="S36" s="7">
        <f t="array" ref="S36">(MAX($B$30:$B$52)-F36)/(MAX($B$30:$B$52)-MIN($B$30:$B$52))*100</f>
        <v>74.5309330479728</v>
      </c>
      <c r="T36" s="7">
        <f t="array" ref="T36">(MAX($B$30:$B$52)-G36)/(MAX($B$30:$B$52)-MIN($B$30:$B$52))*100</f>
        <v>76.5431959380613</v>
      </c>
      <c r="U36" s="7">
        <f t="array" ref="U36">(MAX($B$30:$B$52)-H36)/(MAX($B$30:$B$52)-MIN($B$30:$B$52))*100</f>
        <v>77.821861756639</v>
      </c>
      <c r="V36" s="7">
        <f t="array" ref="V36">(MAX($B$30:$B$52)-I36)/(MAX($B$30:$B$52)-MIN($B$30:$B$52))*100</f>
        <v>79.2789077928851</v>
      </c>
      <c r="W36" s="7">
        <f t="array" ref="W36">(MAX($B$30:$B$52)-J36)/(MAX($B$30:$B$52)-MIN($B$30:$B$52))*100</f>
        <v>75.9485459437921</v>
      </c>
      <c r="X36" s="7">
        <f t="array" ref="X36">(MAX($B$30:$B$52)-K36)/(MAX($B$30:$B$52)-MIN($B$30:$B$52))*100</f>
        <v>72.465622630668</v>
      </c>
      <c r="Y36" s="7">
        <f t="array" ref="Y36">(MAX($B$30:$B$52)-L36)/(MAX($B$30:$B$52)-MIN($B$30:$B$52))*100</f>
        <v>72.0152235127427</v>
      </c>
      <c r="Z36" s="16"/>
      <c r="AA36" s="1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17"/>
      <c r="AR36" s="17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="3" customFormat="1" spans="1:16384">
      <c r="A37" s="2" t="s">
        <v>101</v>
      </c>
      <c r="B37" s="7">
        <v>0.227830856579368</v>
      </c>
      <c r="C37" s="7">
        <v>0.208555594912776</v>
      </c>
      <c r="D37" s="7">
        <v>0.209642039946348</v>
      </c>
      <c r="E37" s="7">
        <v>0.23900699349763</v>
      </c>
      <c r="F37" s="7">
        <v>0.233020780708452</v>
      </c>
      <c r="G37" s="7">
        <v>0.23727464402567</v>
      </c>
      <c r="H37" s="7">
        <v>0.217646432702391</v>
      </c>
      <c r="I37" s="7">
        <v>0.225497251193667</v>
      </c>
      <c r="J37" s="7">
        <v>0.208859910579634</v>
      </c>
      <c r="K37" s="7">
        <v>0.203827420332954</v>
      </c>
      <c r="L37" s="7">
        <v>0.204464738149508</v>
      </c>
      <c r="M37" s="2"/>
      <c r="N37" s="2" t="s">
        <v>101</v>
      </c>
      <c r="O37" s="7">
        <f t="array" ref="O37">(MAX($B$30:$B$52)-B37)/(MAX($B$30:$B$52)-MIN($B$30:$B$52))*100</f>
        <v>74.2436329852612</v>
      </c>
      <c r="P37" s="7">
        <f t="array" ref="P37">(MAX($B$30:$B$52)-C37)/(MAX($B$30:$B$52)-MIN($B$30:$B$52))*100</f>
        <v>78.2792531233598</v>
      </c>
      <c r="Q37" s="7">
        <f t="array" ref="Q37">(MAX($B$30:$B$52)-D37)/(MAX($B$30:$B$52)-MIN($B$30:$B$52))*100</f>
        <v>78.0517864600138</v>
      </c>
      <c r="R37" s="7">
        <f t="array" ref="R37">(MAX($B$30:$B$52)-E37)/(MAX($B$30:$B$52)-MIN($B$30:$B$52))*100</f>
        <v>71.9037092014167</v>
      </c>
      <c r="S37" s="7">
        <f t="array" ref="S37">(MAX($B$30:$B$52)-F37)/(MAX($B$30:$B$52)-MIN($B$30:$B$52))*100</f>
        <v>73.1570297166355</v>
      </c>
      <c r="T37" s="7">
        <f t="array" ref="T37">(MAX($B$30:$B$52)-G37)/(MAX($B$30:$B$52)-MIN($B$30:$B$52))*100</f>
        <v>72.2664074898339</v>
      </c>
      <c r="U37" s="7">
        <f t="array" ref="U37">(MAX($B$30:$B$52)-H37)/(MAX($B$30:$B$52)-MIN($B$30:$B$52))*100</f>
        <v>76.3759239395311</v>
      </c>
      <c r="V37" s="7">
        <f t="array" ref="V37">(MAX($B$30:$B$52)-I37)/(MAX($B$30:$B$52)-MIN($B$30:$B$52))*100</f>
        <v>74.7322149330348</v>
      </c>
      <c r="W37" s="7">
        <f t="array" ref="W37">(MAX($B$30:$B$52)-J37)/(MAX($B$30:$B$52)-MIN($B$30:$B$52))*100</f>
        <v>78.2155392057614</v>
      </c>
      <c r="X37" s="7">
        <f t="array" ref="X37">(MAX($B$30:$B$52)-K37)/(MAX($B$30:$B$52)-MIN($B$30:$B$52))*100</f>
        <v>79.2691808805453</v>
      </c>
      <c r="Y37" s="7">
        <f t="array" ref="Y37">(MAX($B$30:$B$52)-L37)/(MAX($B$30:$B$52)-MIN($B$30:$B$52))*100</f>
        <v>79.1357470180462</v>
      </c>
      <c r="Z37" s="16"/>
      <c r="AA37" s="16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17"/>
      <c r="AR37" s="17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="3" customFormat="1" spans="1:16384">
      <c r="A38" s="2" t="s">
        <v>102</v>
      </c>
      <c r="B38" s="7">
        <v>0.286573477937668</v>
      </c>
      <c r="C38" s="7">
        <v>0.273065988955745</v>
      </c>
      <c r="D38" s="7">
        <v>0.273345027383217</v>
      </c>
      <c r="E38" s="7">
        <v>0.226874620650031</v>
      </c>
      <c r="F38" s="7">
        <v>0.243832644762568</v>
      </c>
      <c r="G38" s="7">
        <v>0.231348942702441</v>
      </c>
      <c r="H38" s="7">
        <v>0.226282240609522</v>
      </c>
      <c r="I38" s="7">
        <v>0.208971683202316</v>
      </c>
      <c r="J38" s="7">
        <v>0.179312618144116</v>
      </c>
      <c r="K38" s="7">
        <v>0.174293556487258</v>
      </c>
      <c r="L38" s="7">
        <v>0.156614213279752</v>
      </c>
      <c r="M38" s="2"/>
      <c r="N38" s="2" t="s">
        <v>102</v>
      </c>
      <c r="O38" s="7">
        <f t="array" ref="O38">(MAX($B$30:$B$52)-B38)/(MAX($B$30:$B$52)-MIN($B$30:$B$52))*100</f>
        <v>61.9448165116498</v>
      </c>
      <c r="P38" s="7">
        <f t="array" ref="P38">(MAX($B$30:$B$52)-C38)/(MAX($B$30:$B$52)-MIN($B$30:$B$52))*100</f>
        <v>64.7728504700718</v>
      </c>
      <c r="Q38" s="7">
        <f t="array" ref="Q38">(MAX($B$30:$B$52)-D38)/(MAX($B$30:$B$52)-MIN($B$30:$B$52))*100</f>
        <v>64.7144287937964</v>
      </c>
      <c r="R38" s="7">
        <f t="array" ref="R38">(MAX($B$30:$B$52)-E38)/(MAX($B$30:$B$52)-MIN($B$30:$B$52))*100</f>
        <v>74.4438380481006</v>
      </c>
      <c r="S38" s="7">
        <f t="array" ref="S38">(MAX($B$30:$B$52)-F38)/(MAX($B$30:$B$52)-MIN($B$30:$B$52))*100</f>
        <v>70.8933729600168</v>
      </c>
      <c r="T38" s="7">
        <f t="array" ref="T38">(MAX($B$30:$B$52)-G38)/(MAX($B$30:$B$52)-MIN($B$30:$B$52))*100</f>
        <v>73.507058849386</v>
      </c>
      <c r="U38" s="7">
        <f t="array" ref="U38">(MAX($B$30:$B$52)-H38)/(MAX($B$30:$B$52)-MIN($B$30:$B$52))*100</f>
        <v>74.567863384941</v>
      </c>
      <c r="V38" s="7">
        <f t="array" ref="V38">(MAX($B$30:$B$52)-I38)/(MAX($B$30:$B$52)-MIN($B$30:$B$52))*100</f>
        <v>78.192137611802</v>
      </c>
      <c r="W38" s="7">
        <f t="array" ref="W38">(MAX($B$30:$B$52)-J38)/(MAX($B$30:$B$52)-MIN($B$30:$B$52))*100</f>
        <v>84.4017923649459</v>
      </c>
      <c r="X38" s="7">
        <f t="array" ref="X38">(MAX($B$30:$B$52)-K38)/(MAX($B$30:$B$52)-MIN($B$30:$B$52))*100</f>
        <v>85.4526225247191</v>
      </c>
      <c r="Y38" s="7">
        <f t="array" ref="Y38">(MAX($B$30:$B$52)-L38)/(MAX($B$30:$B$52)-MIN($B$30:$B$52))*100</f>
        <v>89.1541086425561</v>
      </c>
      <c r="Z38" s="16"/>
      <c r="AA38" s="16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17"/>
      <c r="AR38" s="17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="3" customFormat="1" spans="1:16384">
      <c r="A39" s="2" t="s">
        <v>103</v>
      </c>
      <c r="B39" s="7">
        <v>0.401957490374294</v>
      </c>
      <c r="C39" s="7">
        <v>0.360140754737043</v>
      </c>
      <c r="D39" s="7">
        <v>0.339898611403908</v>
      </c>
      <c r="E39" s="7">
        <v>0.342023840741102</v>
      </c>
      <c r="F39" s="7">
        <v>0.329336757131389</v>
      </c>
      <c r="G39" s="7">
        <v>0.305166115826867</v>
      </c>
      <c r="H39" s="7">
        <v>0.291160394743044</v>
      </c>
      <c r="I39" s="7">
        <v>0.276822094488859</v>
      </c>
      <c r="J39" s="7">
        <v>0.290311719275667</v>
      </c>
      <c r="K39" s="7">
        <v>0.270850778342272</v>
      </c>
      <c r="L39" s="7">
        <v>0.284731151574078</v>
      </c>
      <c r="M39" s="2"/>
      <c r="N39" s="2" t="s">
        <v>103</v>
      </c>
      <c r="O39" s="7">
        <f t="array" ref="O39">(MAX($B$30:$B$52)-B39)/(MAX($B$30:$B$52)-MIN($B$30:$B$52))*100</f>
        <v>37.7871136353812</v>
      </c>
      <c r="P39" s="7">
        <f t="array" ref="P39">(MAX($B$30:$B$52)-C39)/(MAX($B$30:$B$52)-MIN($B$30:$B$52))*100</f>
        <v>46.5421937669118</v>
      </c>
      <c r="Q39" s="7">
        <f t="array" ref="Q39">(MAX($B$30:$B$52)-D39)/(MAX($B$30:$B$52)-MIN($B$30:$B$52))*100</f>
        <v>50.780247842985</v>
      </c>
      <c r="R39" s="7">
        <f t="array" ref="R39">(MAX($B$30:$B$52)-E39)/(MAX($B$30:$B$52)-MIN($B$30:$B$52))*100</f>
        <v>50.3352931409628</v>
      </c>
      <c r="S39" s="7">
        <f t="array" ref="S39">(MAX($B$30:$B$52)-F39)/(MAX($B$30:$B$52)-MIN($B$30:$B$52))*100</f>
        <v>52.9915605885709</v>
      </c>
      <c r="T39" s="7">
        <f t="array" ref="T39">(MAX($B$30:$B$52)-G39)/(MAX($B$30:$B$52)-MIN($B$30:$B$52))*100</f>
        <v>58.0521158477687</v>
      </c>
      <c r="U39" s="7">
        <f t="array" ref="U39">(MAX($B$30:$B$52)-H39)/(MAX($B$30:$B$52)-MIN($B$30:$B$52))*100</f>
        <v>60.9844635913239</v>
      </c>
      <c r="V39" s="7">
        <f t="array" ref="V39">(MAX($B$30:$B$52)-I39)/(MAX($B$30:$B$52)-MIN($B$30:$B$52))*100</f>
        <v>63.9864427215052</v>
      </c>
      <c r="W39" s="7">
        <f t="array" ref="W39">(MAX($B$30:$B$52)-J39)/(MAX($B$30:$B$52)-MIN($B$30:$B$52))*100</f>
        <v>61.1621489512478</v>
      </c>
      <c r="X39" s="7">
        <f t="array" ref="X39">(MAX($B$30:$B$52)-K39)/(MAX($B$30:$B$52)-MIN($B$30:$B$52))*100</f>
        <v>65.2366443586578</v>
      </c>
      <c r="Y39" s="7">
        <f t="array" ref="Y39">(MAX($B$30:$B$52)-L39)/(MAX($B$30:$B$52)-MIN($B$30:$B$52))*100</f>
        <v>62.3305404256727</v>
      </c>
      <c r="Z39" s="16"/>
      <c r="AA39" s="1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17"/>
      <c r="AR39" s="17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="3" customFormat="1" spans="1:16384">
      <c r="A40" s="2" t="s">
        <v>104</v>
      </c>
      <c r="B40" s="7">
        <v>0.131590030056169</v>
      </c>
      <c r="C40" s="7">
        <v>0.132172380203119</v>
      </c>
      <c r="D40" s="7">
        <v>0.156386938740121</v>
      </c>
      <c r="E40" s="7">
        <v>0.160598213176062</v>
      </c>
      <c r="F40" s="7">
        <v>0.155107398153173</v>
      </c>
      <c r="G40" s="7">
        <v>0.137556862724948</v>
      </c>
      <c r="H40" s="7">
        <v>0.135604387116658</v>
      </c>
      <c r="I40" s="7">
        <v>0.130281090516363</v>
      </c>
      <c r="J40" s="7">
        <v>0.118049572567618</v>
      </c>
      <c r="K40" s="7">
        <v>0.113371505542524</v>
      </c>
      <c r="L40" s="7">
        <v>0.0975270148933302</v>
      </c>
      <c r="M40" s="2"/>
      <c r="N40" s="2" t="s">
        <v>104</v>
      </c>
      <c r="O40" s="7">
        <f t="array" ref="O40">(MAX($B$30:$B$52)-B40)/(MAX($B$30:$B$52)-MIN($B$30:$B$52))*100</f>
        <v>94.3933681402153</v>
      </c>
      <c r="P40" s="7">
        <f t="array" ref="P40">(MAX($B$30:$B$52)-C40)/(MAX($B$30:$B$52)-MIN($B$30:$B$52))*100</f>
        <v>94.2714427406484</v>
      </c>
      <c r="Q40" s="7">
        <f t="array" ref="Q40">(MAX($B$30:$B$52)-D40)/(MAX($B$30:$B$52)-MIN($B$30:$B$52))*100</f>
        <v>89.2016926248064</v>
      </c>
      <c r="R40" s="7">
        <f t="array" ref="R40">(MAX($B$30:$B$52)-E40)/(MAX($B$30:$B$52)-MIN($B$30:$B$52))*100</f>
        <v>88.3199871406106</v>
      </c>
      <c r="S40" s="7">
        <f t="array" ref="S40">(MAX($B$30:$B$52)-F40)/(MAX($B$30:$B$52)-MIN($B$30:$B$52))*100</f>
        <v>89.4695872894558</v>
      </c>
      <c r="T40" s="7">
        <f t="array" ref="T40">(MAX($B$30:$B$52)-G40)/(MAX($B$30:$B$52)-MIN($B$30:$B$52))*100</f>
        <v>93.1441051991823</v>
      </c>
      <c r="U40" s="7">
        <f t="array" ref="U40">(MAX($B$30:$B$52)-H40)/(MAX($B$30:$B$52)-MIN($B$30:$B$52))*100</f>
        <v>93.552890824003</v>
      </c>
      <c r="V40" s="7">
        <f t="array" ref="V40">(MAX($B$30:$B$52)-I40)/(MAX($B$30:$B$52)-MIN($B$30:$B$52))*100</f>
        <v>94.6674180004852</v>
      </c>
      <c r="W40" s="7">
        <f t="array" ref="W40">(MAX($B$30:$B$52)-J40)/(MAX($B$30:$B$52)-MIN($B$30:$B$52))*100</f>
        <v>97.2283046440644</v>
      </c>
      <c r="X40" s="7">
        <f t="array" ref="X40">(MAX($B$30:$B$52)-K40)/(MAX($B$30:$B$52)-MIN($B$30:$B$52))*100</f>
        <v>98.2077414901314</v>
      </c>
      <c r="Y40" s="7">
        <f t="array" ref="Y40">(MAX($B$30:$B$52)-L40)/(MAX($B$30:$B$52)-MIN($B$30:$B$52))*100</f>
        <v>101.525068468505</v>
      </c>
      <c r="Z40" s="16"/>
      <c r="AA40" s="1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17"/>
      <c r="AR40" s="17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="3" customFormat="1" spans="1:16384">
      <c r="A41" s="2" t="s">
        <v>105</v>
      </c>
      <c r="B41" s="7">
        <v>0.235077824954903</v>
      </c>
      <c r="C41" s="7">
        <v>0.226412134292476</v>
      </c>
      <c r="D41" s="7">
        <v>0.224602203150583</v>
      </c>
      <c r="E41" s="7">
        <v>0.228542597730996</v>
      </c>
      <c r="F41" s="7">
        <v>0.220957468814495</v>
      </c>
      <c r="G41" s="7">
        <v>0.22566434030349</v>
      </c>
      <c r="H41" s="7">
        <v>0.222904811680803</v>
      </c>
      <c r="I41" s="7">
        <v>0.21892708961394</v>
      </c>
      <c r="J41" s="7">
        <v>0.225297647955187</v>
      </c>
      <c r="K41" s="7">
        <v>0.221368424036184</v>
      </c>
      <c r="L41" s="7">
        <v>0.224290678974259</v>
      </c>
      <c r="M41" s="2"/>
      <c r="N41" s="2" t="s">
        <v>105</v>
      </c>
      <c r="O41" s="7">
        <f t="array" ref="O41">(MAX($B$30:$B$52)-B41)/(MAX($B$30:$B$52)-MIN($B$30:$B$52))*100</f>
        <v>72.7263507806226</v>
      </c>
      <c r="P41" s="7">
        <f t="array" ref="P41">(MAX($B$30:$B$52)-C41)/(MAX($B$30:$B$52)-MIN($B$30:$B$52))*100</f>
        <v>74.5406678235106</v>
      </c>
      <c r="Q41" s="7">
        <f t="array" ref="Q41">(MAX($B$30:$B$52)-D41)/(MAX($B$30:$B$52)-MIN($B$30:$B$52))*100</f>
        <v>74.9196092195413</v>
      </c>
      <c r="R41" s="7">
        <f t="array" ref="R41">(MAX($B$30:$B$52)-E41)/(MAX($B$30:$B$52)-MIN($B$30:$B$52))*100</f>
        <v>74.094617268935</v>
      </c>
      <c r="S41" s="7">
        <f t="array" ref="S41">(MAX($B$30:$B$52)-F41)/(MAX($B$30:$B$52)-MIN($B$30:$B$52))*100</f>
        <v>75.682699419776</v>
      </c>
      <c r="T41" s="7">
        <f t="array" ref="T41">(MAX($B$30:$B$52)-G41)/(MAX($B$30:$B$52)-MIN($B$30:$B$52))*100</f>
        <v>74.6972318449646</v>
      </c>
      <c r="U41" s="7">
        <f t="array" ref="U41">(MAX($B$30:$B$52)-H41)/(MAX($B$30:$B$52)-MIN($B$30:$B$52))*100</f>
        <v>75.2749884261205</v>
      </c>
      <c r="V41" s="7">
        <f t="array" ref="V41">(MAX($B$30:$B$52)-I41)/(MAX($B$30:$B$52)-MIN($B$30:$B$52))*100</f>
        <v>76.1077955523975</v>
      </c>
      <c r="W41" s="7">
        <f t="array" ref="W41">(MAX($B$30:$B$52)-J41)/(MAX($B$30:$B$52)-MIN($B$30:$B$52))*100</f>
        <v>74.7740054343921</v>
      </c>
      <c r="X41" s="7">
        <f t="array" ref="X41">(MAX($B$30:$B$52)-K41)/(MAX($B$30:$B$52)-MIN($B$30:$B$52))*100</f>
        <v>75.59665860761</v>
      </c>
      <c r="Y41" s="7">
        <f t="array" ref="Y41">(MAX($B$30:$B$52)-L41)/(MAX($B$30:$B$52)-MIN($B$30:$B$52))*100</f>
        <v>74.9848323672849</v>
      </c>
      <c r="Z41" s="16"/>
      <c r="AA41" s="1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17"/>
      <c r="AR41" s="17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="3" customFormat="1" spans="1:16384">
      <c r="A42" s="2" t="s">
        <v>106</v>
      </c>
      <c r="B42" s="7">
        <v>0.186344002238356</v>
      </c>
      <c r="C42" s="7">
        <v>0.182438153051556</v>
      </c>
      <c r="D42" s="7">
        <v>0.161239945812853</v>
      </c>
      <c r="E42" s="7">
        <v>0.161704340126574</v>
      </c>
      <c r="F42" s="7">
        <v>0.143065022610694</v>
      </c>
      <c r="G42" s="7">
        <v>0.153743462366458</v>
      </c>
      <c r="H42" s="7">
        <v>0.158594576016875</v>
      </c>
      <c r="I42" s="7">
        <v>0.181302894006283</v>
      </c>
      <c r="J42" s="7">
        <v>0.189917106794415</v>
      </c>
      <c r="K42" s="7">
        <v>0.190820892475669</v>
      </c>
      <c r="L42" s="7">
        <v>0.19001346386705</v>
      </c>
      <c r="M42" s="2"/>
      <c r="N42" s="2" t="s">
        <v>106</v>
      </c>
      <c r="O42" s="7">
        <f t="array" ref="O42">(MAX($B$30:$B$52)-B42)/(MAX($B$30:$B$52)-MIN($B$30:$B$52))*100</f>
        <v>82.9296465782767</v>
      </c>
      <c r="P42" s="7">
        <f t="array" ref="P42">(MAX($B$30:$B$52)-C42)/(MAX($B$30:$B$52)-MIN($B$30:$B$52))*100</f>
        <v>83.7474058340146</v>
      </c>
      <c r="Q42" s="7">
        <f t="array" ref="Q42">(MAX($B$30:$B$52)-D42)/(MAX($B$30:$B$52)-MIN($B$30:$B$52))*100</f>
        <v>88.1856289566801</v>
      </c>
      <c r="R42" s="7">
        <f t="array" ref="R42">(MAX($B$30:$B$52)-E42)/(MAX($B$30:$B$52)-MIN($B$30:$B$52))*100</f>
        <v>88.0883997165853</v>
      </c>
      <c r="S42" s="7">
        <f t="array" ref="S42">(MAX($B$30:$B$52)-F42)/(MAX($B$30:$B$52)-MIN($B$30:$B$52))*100</f>
        <v>91.9908735936519</v>
      </c>
      <c r="T42" s="7">
        <f t="array" ref="T42">(MAX($B$30:$B$52)-G42)/(MAX($B$30:$B$52)-MIN($B$30:$B$52))*100</f>
        <v>89.7551515958268</v>
      </c>
      <c r="U42" s="7">
        <f t="array" ref="U42">(MAX($B$30:$B$52)-H42)/(MAX($B$30:$B$52)-MIN($B$30:$B$52))*100</f>
        <v>88.7394843494642</v>
      </c>
      <c r="V42" s="7">
        <f t="array" ref="V42">(MAX($B$30:$B$52)-I42)/(MAX($B$30:$B$52)-MIN($B$30:$B$52))*100</f>
        <v>83.9850925821537</v>
      </c>
      <c r="W42" s="7">
        <f t="array" ref="W42">(MAX($B$30:$B$52)-J42)/(MAX($B$30:$B$52)-MIN($B$30:$B$52))*100</f>
        <v>82.181553351249</v>
      </c>
      <c r="X42" s="7">
        <f t="array" ref="X42">(MAX($B$30:$B$52)-K42)/(MAX($B$30:$B$52)-MIN($B$30:$B$52))*100</f>
        <v>81.9923296842046</v>
      </c>
      <c r="Y42" s="7">
        <f t="array" ref="Y42">(MAX($B$30:$B$52)-L42)/(MAX($B$30:$B$52)-MIN($B$30:$B$52))*100</f>
        <v>82.1613792778953</v>
      </c>
      <c r="Z42" s="16"/>
      <c r="AA42" s="1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17"/>
      <c r="AR42" s="17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="3" customFormat="1" spans="1:16384">
      <c r="A43" s="2" t="s">
        <v>107</v>
      </c>
      <c r="B43" s="7">
        <v>0.200417658054523</v>
      </c>
      <c r="C43" s="7">
        <v>0.188793239174042</v>
      </c>
      <c r="D43" s="7">
        <v>0.183586513553455</v>
      </c>
      <c r="E43" s="7">
        <v>0.190708865834332</v>
      </c>
      <c r="F43" s="7">
        <v>0.189020917940976</v>
      </c>
      <c r="G43" s="7">
        <v>0.208915609365997</v>
      </c>
      <c r="H43" s="7">
        <v>0.210010104240802</v>
      </c>
      <c r="I43" s="7">
        <v>0.199890410598942</v>
      </c>
      <c r="J43" s="7">
        <v>0.195322657695384</v>
      </c>
      <c r="K43" s="7">
        <v>0.199343983063693</v>
      </c>
      <c r="L43" s="7">
        <v>0.198028302099096</v>
      </c>
      <c r="M43" s="2"/>
      <c r="N43" s="2" t="s">
        <v>107</v>
      </c>
      <c r="O43" s="7">
        <f t="array" ref="O43">(MAX($B$30:$B$52)-B43)/(MAX($B$30:$B$52)-MIN($B$30:$B$52))*100</f>
        <v>79.9830754857125</v>
      </c>
      <c r="P43" s="7">
        <f t="array" ref="P43">(MAX($B$30:$B$52)-C43)/(MAX($B$30:$B$52)-MIN($B$30:$B$52))*100</f>
        <v>82.4168551012219</v>
      </c>
      <c r="Q43" s="7">
        <f t="array" ref="Q43">(MAX($B$30:$B$52)-D43)/(MAX($B$30:$B$52)-MIN($B$30:$B$52))*100</f>
        <v>83.5069760620394</v>
      </c>
      <c r="R43" s="7">
        <f t="array" ref="R43">(MAX($B$30:$B$52)-E43)/(MAX($B$30:$B$52)-MIN($B$30:$B$52))*100</f>
        <v>82.0157844615043</v>
      </c>
      <c r="S43" s="7">
        <f t="array" ref="S43">(MAX($B$30:$B$52)-F43)/(MAX($B$30:$B$52)-MIN($B$30:$B$52))*100</f>
        <v>82.3691864867694</v>
      </c>
      <c r="T43" s="7">
        <f t="array" ref="T43">(MAX($B$30:$B$52)-G43)/(MAX($B$30:$B$52)-MIN($B$30:$B$52))*100</f>
        <v>78.2038776704836</v>
      </c>
      <c r="U43" s="7">
        <f t="array" ref="U43">(MAX($B$30:$B$52)-H43)/(MAX($B$30:$B$52)-MIN($B$30:$B$52))*100</f>
        <v>77.9747256291671</v>
      </c>
      <c r="V43" s="7">
        <f t="array" ref="V43">(MAX($B$30:$B$52)-I43)/(MAX($B$30:$B$52)-MIN($B$30:$B$52))*100</f>
        <v>80.0934641531303</v>
      </c>
      <c r="W43" s="7">
        <f t="array" ref="W43">(MAX($B$30:$B$52)-J43)/(MAX($B$30:$B$52)-MIN($B$30:$B$52))*100</f>
        <v>81.0498047684904</v>
      </c>
      <c r="X43" s="7">
        <f t="array" ref="X43">(MAX($B$30:$B$52)-K43)/(MAX($B$30:$B$52)-MIN($B$30:$B$52))*100</f>
        <v>80.2078685126355</v>
      </c>
      <c r="Y43" s="7">
        <f t="array" ref="Y43">(MAX($B$30:$B$52)-L43)/(MAX($B$30:$B$52)-MIN($B$30:$B$52))*100</f>
        <v>80.4833298105354</v>
      </c>
      <c r="Z43" s="16"/>
      <c r="AA43" s="1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17"/>
      <c r="AR43" s="17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="3" customFormat="1" spans="1:16384">
      <c r="A44" s="2" t="s">
        <v>108</v>
      </c>
      <c r="B44" s="7">
        <v>0.153300542895644</v>
      </c>
      <c r="C44" s="7">
        <v>0.152330179221076</v>
      </c>
      <c r="D44" s="7">
        <v>0.159291191048046</v>
      </c>
      <c r="E44" s="7">
        <v>0.166077310861765</v>
      </c>
      <c r="F44" s="7">
        <v>0.158519365245957</v>
      </c>
      <c r="G44" s="7">
        <v>0.146296821265353</v>
      </c>
      <c r="H44" s="7">
        <v>0.149695465015734</v>
      </c>
      <c r="I44" s="7">
        <v>0.140728495681522</v>
      </c>
      <c r="J44" s="7">
        <v>0.141902313765872</v>
      </c>
      <c r="K44" s="7">
        <v>0.153714482580637</v>
      </c>
      <c r="L44" s="7">
        <v>0.155963566511934</v>
      </c>
      <c r="M44" s="2"/>
      <c r="N44" s="2" t="s">
        <v>108</v>
      </c>
      <c r="O44" s="7">
        <f t="array" ref="O44">(MAX($B$30:$B$52)-B44)/(MAX($B$30:$B$52)-MIN($B$30:$B$52))*100</f>
        <v>89.8478846941832</v>
      </c>
      <c r="P44" s="7">
        <f t="array" ref="P44">(MAX($B$30:$B$52)-C44)/(MAX($B$30:$B$52)-MIN($B$30:$B$52))*100</f>
        <v>90.0510476526998</v>
      </c>
      <c r="Q44" s="7">
        <f t="array" ref="Q44">(MAX($B$30:$B$52)-D44)/(MAX($B$30:$B$52)-MIN($B$30:$B$52))*100</f>
        <v>88.5936355564919</v>
      </c>
      <c r="R44" s="7">
        <f t="array" ref="R44">(MAX($B$30:$B$52)-E44)/(MAX($B$30:$B$52)-MIN($B$30:$B$52))*100</f>
        <v>87.1728402254869</v>
      </c>
      <c r="S44" s="7">
        <f t="array" ref="S44">(MAX($B$30:$B$52)-F44)/(MAX($B$30:$B$52)-MIN($B$30:$B$52))*100</f>
        <v>88.7552310670428</v>
      </c>
      <c r="T44" s="7">
        <f t="array" ref="T44">(MAX($B$30:$B$52)-G44)/(MAX($B$30:$B$52)-MIN($B$30:$B$52))*100</f>
        <v>91.3142388501855</v>
      </c>
      <c r="U44" s="7">
        <f t="array" ref="U44">(MAX($B$30:$B$52)-H44)/(MAX($B$30:$B$52)-MIN($B$30:$B$52))*100</f>
        <v>90.6026721073572</v>
      </c>
      <c r="V44" s="7">
        <f t="array" ref="V44">(MAX($B$30:$B$52)-I44)/(MAX($B$30:$B$52)-MIN($B$30:$B$52))*100</f>
        <v>92.4800672187075</v>
      </c>
      <c r="W44" s="7">
        <f t="array" ref="W44">(MAX($B$30:$B$52)-J44)/(MAX($B$30:$B$52)-MIN($B$30:$B$52))*100</f>
        <v>92.2343074473692</v>
      </c>
      <c r="X44" s="7">
        <f t="array" ref="X44">(MAX($B$30:$B$52)-K44)/(MAX($B$30:$B$52)-MIN($B$30:$B$52))*100</f>
        <v>89.761219031345</v>
      </c>
      <c r="Y44" s="7">
        <f t="array" ref="Y44">(MAX($B$30:$B$52)-L44)/(MAX($B$30:$B$52)-MIN($B$30:$B$52))*100</f>
        <v>89.2903331589551</v>
      </c>
      <c r="Z44" s="16"/>
      <c r="AA44" s="1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17"/>
      <c r="AR44" s="17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="3" customFormat="1" spans="1:16384">
      <c r="A45" s="2" t="s">
        <v>109</v>
      </c>
      <c r="B45" s="7">
        <v>0.582439418311744</v>
      </c>
      <c r="C45" s="7">
        <v>0.557457744707986</v>
      </c>
      <c r="D45" s="7">
        <v>0.559049969792639</v>
      </c>
      <c r="E45" s="7">
        <v>0.557372005419554</v>
      </c>
      <c r="F45" s="7">
        <v>0.519452531345709</v>
      </c>
      <c r="G45" s="7">
        <v>0.503713528972202</v>
      </c>
      <c r="H45" s="7">
        <v>0.500129578552178</v>
      </c>
      <c r="I45" s="7">
        <v>0.51358987634563</v>
      </c>
      <c r="J45" s="7">
        <v>0.529959676003551</v>
      </c>
      <c r="K45" s="7">
        <v>0.521549981109206</v>
      </c>
      <c r="L45" s="7">
        <v>0.487570094769183</v>
      </c>
      <c r="M45" s="2"/>
      <c r="N45" s="2" t="s">
        <v>109</v>
      </c>
      <c r="O45" s="7">
        <f t="array" ref="O45">(MAX($B$30:$B$52)-B45)/(MAX($B$30:$B$52)-MIN($B$30:$B$52))*100</f>
        <v>0</v>
      </c>
      <c r="P45" s="7">
        <f t="array" ref="P45">(MAX($B$30:$B$52)-C45)/(MAX($B$30:$B$52)-MIN($B$30:$B$52))*100</f>
        <v>5.23035934985338</v>
      </c>
      <c r="Q45" s="7">
        <f t="array" ref="Q45">(MAX($B$30:$B$52)-D45)/(MAX($B$30:$B$52)-MIN($B$30:$B$52))*100</f>
        <v>4.89699860346475</v>
      </c>
      <c r="R45" s="7">
        <f t="array" ref="R45">(MAX($B$30:$B$52)-E45)/(MAX($B$30:$B$52)-MIN($B$30:$B$52))*100</f>
        <v>5.24831040053209</v>
      </c>
      <c r="S45" s="7">
        <f t="array" ref="S45">(MAX($B$30:$B$52)-F45)/(MAX($B$30:$B$52)-MIN($B$30:$B$52))*100</f>
        <v>13.1874292485913</v>
      </c>
      <c r="T45" s="7">
        <f t="array" ref="T45">(MAX($B$30:$B$52)-G45)/(MAX($B$30:$B$52)-MIN($B$30:$B$52))*100</f>
        <v>16.4826703732393</v>
      </c>
      <c r="U45" s="7">
        <f t="array" ref="U45">(MAX($B$30:$B$52)-H45)/(MAX($B$30:$B$52)-MIN($B$30:$B$52))*100</f>
        <v>17.2330343755119</v>
      </c>
      <c r="V45" s="7">
        <f t="array" ref="V45">(MAX($B$30:$B$52)-I45)/(MAX($B$30:$B$52)-MIN($B$30:$B$52))*100</f>
        <v>14.4148807348686</v>
      </c>
      <c r="W45" s="7">
        <f t="array" ref="W45">(MAX($B$30:$B$52)-J45)/(MAX($B$30:$B$52)-MIN($B$30:$B$52))*100</f>
        <v>10.9875709375317</v>
      </c>
      <c r="X45" s="7">
        <f t="array" ref="X45">(MAX($B$30:$B$52)-K45)/(MAX($B$30:$B$52)-MIN($B$30:$B$52))*100</f>
        <v>12.7482906962525</v>
      </c>
      <c r="Y45" s="7">
        <f t="array" ref="Y45">(MAX($B$30:$B$52)-L45)/(MAX($B$30:$B$52)-MIN($B$30:$B$52))*100</f>
        <v>19.8625865214433</v>
      </c>
      <c r="Z45" s="16"/>
      <c r="AA45" s="1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17"/>
      <c r="AR45" s="17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="3" customFormat="1" spans="1:16384">
      <c r="A46" s="2" t="s">
        <v>110</v>
      </c>
      <c r="B46" s="7">
        <v>0.169390482502534</v>
      </c>
      <c r="C46" s="7">
        <v>0.174398878845589</v>
      </c>
      <c r="D46" s="7">
        <v>0.166271980168777</v>
      </c>
      <c r="E46" s="7">
        <v>0.164409195887843</v>
      </c>
      <c r="F46" s="7">
        <v>0.158302464870067</v>
      </c>
      <c r="G46" s="7">
        <v>0.163608860318708</v>
      </c>
      <c r="H46" s="7">
        <v>0.169891749975538</v>
      </c>
      <c r="I46" s="7">
        <v>0.17488254235662</v>
      </c>
      <c r="J46" s="7">
        <v>0.162838883172519</v>
      </c>
      <c r="K46" s="7">
        <v>0.147974727722137</v>
      </c>
      <c r="L46" s="7">
        <v>0.153248946319055</v>
      </c>
      <c r="M46" s="2"/>
      <c r="N46" s="2" t="s">
        <v>110</v>
      </c>
      <c r="O46" s="7">
        <f t="array" ref="O46">(MAX($B$30:$B$52)-B46)/(MAX($B$30:$B$52)-MIN($B$30:$B$52))*100</f>
        <v>86.4791685946816</v>
      </c>
      <c r="P46" s="7">
        <f t="array" ref="P46">(MAX($B$30:$B$52)-C46)/(MAX($B$30:$B$52)-MIN($B$30:$B$52))*100</f>
        <v>85.4305714087537</v>
      </c>
      <c r="Q46" s="7">
        <f t="array" ref="Q46">(MAX($B$30:$B$52)-D46)/(MAX($B$30:$B$52)-MIN($B$30:$B$52))*100</f>
        <v>87.1320827307646</v>
      </c>
      <c r="R46" s="7">
        <f t="array" ref="R46">(MAX($B$30:$B$52)-E46)/(MAX($B$30:$B$52)-MIN($B$30:$B$52))*100</f>
        <v>87.5220898750049</v>
      </c>
      <c r="S46" s="7">
        <f t="array" ref="S46">(MAX($B$30:$B$52)-F46)/(MAX($B$30:$B$52)-MIN($B$30:$B$52))*100</f>
        <v>88.800643032911</v>
      </c>
      <c r="T46" s="7">
        <f t="array" ref="T46">(MAX($B$30:$B$52)-G46)/(MAX($B$30:$B$52)-MIN($B$30:$B$52))*100</f>
        <v>87.6896544142524</v>
      </c>
      <c r="U46" s="7">
        <f t="array" ref="U46">(MAX($B$30:$B$52)-H46)/(MAX($B$30:$B$52)-MIN($B$30:$B$52))*100</f>
        <v>86.3742193004194</v>
      </c>
      <c r="V46" s="7">
        <f t="array" ref="V46">(MAX($B$30:$B$52)-I46)/(MAX($B$30:$B$52)-MIN($B$30:$B$52))*100</f>
        <v>85.3293078182022</v>
      </c>
      <c r="W46" s="7">
        <f t="array" ref="W46">(MAX($B$30:$B$52)-J46)/(MAX($B$30:$B$52)-MIN($B$30:$B$52))*100</f>
        <v>87.8508628756878</v>
      </c>
      <c r="X46" s="7">
        <f t="array" ref="X46">(MAX($B$30:$B$52)-K46)/(MAX($B$30:$B$52)-MIN($B$30:$B$52))*100</f>
        <v>90.9629391789297</v>
      </c>
      <c r="Y46" s="7">
        <f t="array" ref="Y46">(MAX($B$30:$B$52)-L46)/(MAX($B$30:$B$52)-MIN($B$30:$B$52))*100</f>
        <v>89.8586873586109</v>
      </c>
      <c r="Z46" s="16"/>
      <c r="AA46" s="1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17"/>
      <c r="AR46" s="17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="3" customFormat="1" spans="1:16384">
      <c r="A47" s="2" t="s">
        <v>113</v>
      </c>
      <c r="B47" s="7">
        <v>0.298229033412171</v>
      </c>
      <c r="C47" s="7">
        <v>0.269382818469152</v>
      </c>
      <c r="D47" s="7">
        <v>0.260075598669707</v>
      </c>
      <c r="E47" s="7">
        <v>0.183546467361736</v>
      </c>
      <c r="F47" s="7">
        <v>0.174835281952637</v>
      </c>
      <c r="G47" s="7">
        <v>0.245484570332307</v>
      </c>
      <c r="H47" s="7">
        <v>0.254268585071977</v>
      </c>
      <c r="I47" s="7">
        <v>0.189915637169528</v>
      </c>
      <c r="J47" s="7">
        <v>0.144569848132257</v>
      </c>
      <c r="K47" s="7">
        <v>0.138982702893083</v>
      </c>
      <c r="L47" s="7">
        <v>0.124765229190066</v>
      </c>
      <c r="M47" s="2"/>
      <c r="N47" s="2" t="s">
        <v>113</v>
      </c>
      <c r="O47" s="7">
        <f t="array" ref="O47">(MAX($B$30:$B$52)-B47)/(MAX($B$30:$B$52)-MIN($B$30:$B$52))*100</f>
        <v>59.5045178943213</v>
      </c>
      <c r="P47" s="7">
        <f t="array" ref="P47">(MAX($B$30:$B$52)-C47)/(MAX($B$30:$B$52)-MIN($B$30:$B$52))*100</f>
        <v>65.5439879645893</v>
      </c>
      <c r="Q47" s="7">
        <f t="array" ref="Q47">(MAX($B$30:$B$52)-D47)/(MAX($B$30:$B$52)-MIN($B$30:$B$52))*100</f>
        <v>67.4926205850974</v>
      </c>
      <c r="R47" s="7">
        <f t="array" ref="R47">(MAX($B$30:$B$52)-E47)/(MAX($B$30:$B$52)-MIN($B$30:$B$52))*100</f>
        <v>83.5153604471934</v>
      </c>
      <c r="S47" s="7">
        <f t="array" ref="S47">(MAX($B$30:$B$52)-F47)/(MAX($B$30:$B$52)-MIN($B$30:$B$52))*100</f>
        <v>85.339202627484</v>
      </c>
      <c r="T47" s="7">
        <f t="array" ref="T47">(MAX($B$30:$B$52)-G47)/(MAX($B$30:$B$52)-MIN($B$30:$B$52))*100</f>
        <v>70.5475128512831</v>
      </c>
      <c r="U47" s="7">
        <f t="array" ref="U47">(MAX($B$30:$B$52)-H47)/(MAX($B$30:$B$52)-MIN($B$30:$B$52))*100</f>
        <v>68.7084225504647</v>
      </c>
      <c r="V47" s="7">
        <f t="array" ref="V47">(MAX($B$30:$B$52)-I47)/(MAX($B$30:$B$52)-MIN($B$30:$B$52))*100</f>
        <v>82.1818610434554</v>
      </c>
      <c r="W47" s="7">
        <f t="array" ref="W47">(MAX($B$30:$B$52)-J47)/(MAX($B$30:$B$52)-MIN($B$30:$B$52))*100</f>
        <v>91.6758115060813</v>
      </c>
      <c r="X47" s="7">
        <f t="array" ref="X47">(MAX($B$30:$B$52)-K47)/(MAX($B$30:$B$52)-MIN($B$30:$B$52))*100</f>
        <v>92.845580105424</v>
      </c>
      <c r="Y47" s="7">
        <f t="array" ref="Y47">(MAX($B$30:$B$52)-L47)/(MAX($B$30:$B$52)-MIN($B$30:$B$52))*100</f>
        <v>95.8222620400836</v>
      </c>
      <c r="Z47" s="16"/>
      <c r="AA47" s="1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17"/>
      <c r="AR47" s="17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="3" customFormat="1" spans="1:16384">
      <c r="A48" s="2" t="s">
        <v>114</v>
      </c>
      <c r="B48" s="7">
        <v>0.168819416564591</v>
      </c>
      <c r="C48" s="7">
        <v>0.170591826795973</v>
      </c>
      <c r="D48" s="7">
        <v>0.192404944298447</v>
      </c>
      <c r="E48" s="7">
        <v>0.174430664396386</v>
      </c>
      <c r="F48" s="7">
        <v>0.171050551277124</v>
      </c>
      <c r="G48" s="7">
        <v>0.174100143366488</v>
      </c>
      <c r="H48" s="7">
        <v>0.183239520347415</v>
      </c>
      <c r="I48" s="7">
        <v>0.175958688680163</v>
      </c>
      <c r="J48" s="7">
        <v>0.16180790503457</v>
      </c>
      <c r="K48" s="7">
        <v>0.143060031697218</v>
      </c>
      <c r="L48" s="7">
        <v>0.136982653155369</v>
      </c>
      <c r="M48" s="2"/>
      <c r="N48" s="2" t="s">
        <v>114</v>
      </c>
      <c r="O48" s="7">
        <f t="array" ref="O48">(MAX($B$30:$B$52)-B48)/(MAX($B$30:$B$52)-MIN($B$30:$B$52))*100</f>
        <v>86.5987314436436</v>
      </c>
      <c r="P48" s="7">
        <f t="array" ref="P48">(MAX($B$30:$B$52)-C48)/(MAX($B$30:$B$52)-MIN($B$30:$B$52))*100</f>
        <v>86.2276457200638</v>
      </c>
      <c r="Q48" s="7">
        <f t="array" ref="Q48">(MAX($B$30:$B$52)-D48)/(MAX($B$30:$B$52)-MIN($B$30:$B$52))*100</f>
        <v>81.6606801561012</v>
      </c>
      <c r="R48" s="7">
        <f t="array" ref="R48">(MAX($B$30:$B$52)-E48)/(MAX($B$30:$B$52)-MIN($B$30:$B$52))*100</f>
        <v>85.4239165362485</v>
      </c>
      <c r="S48" s="7">
        <f t="array" ref="S48">(MAX($B$30:$B$52)-F48)/(MAX($B$30:$B$52)-MIN($B$30:$B$52))*100</f>
        <v>86.1316035606372</v>
      </c>
      <c r="T48" s="7">
        <f t="array" ref="T48">(MAX($B$30:$B$52)-G48)/(MAX($B$30:$B$52)-MIN($B$30:$B$52))*100</f>
        <v>85.4931170144258</v>
      </c>
      <c r="U48" s="7">
        <f t="array" ref="U48">(MAX($B$30:$B$52)-H48)/(MAX($B$30:$B$52)-MIN($B$30:$B$52))*100</f>
        <v>83.5796252843587</v>
      </c>
      <c r="V48" s="7">
        <f t="array" ref="V48">(MAX($B$30:$B$52)-I48)/(MAX($B$30:$B$52)-MIN($B$30:$B$52))*100</f>
        <v>85.1039973736567</v>
      </c>
      <c r="W48" s="7">
        <f t="array" ref="W48">(MAX($B$30:$B$52)-J48)/(MAX($B$30:$B$52)-MIN($B$30:$B$52))*100</f>
        <v>88.0667165542221</v>
      </c>
      <c r="X48" s="7">
        <f t="array" ref="X48">(MAX($B$30:$B$52)-K48)/(MAX($B$30:$B$52)-MIN($B$30:$B$52))*100</f>
        <v>91.9919185304874</v>
      </c>
      <c r="Y48" s="7">
        <f t="array" ref="Y48">(MAX($B$30:$B$52)-L48)/(MAX($B$30:$B$52)-MIN($B$30:$B$52))*100</f>
        <v>93.2643262235484</v>
      </c>
      <c r="Z48" s="16"/>
      <c r="AA48" s="1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17"/>
      <c r="AR48" s="17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="3" customFormat="1" spans="1:16384">
      <c r="A49" s="2" t="s">
        <v>115</v>
      </c>
      <c r="B49" s="7">
        <v>0.185194332140662</v>
      </c>
      <c r="C49" s="7">
        <v>0.171601742207127</v>
      </c>
      <c r="D49" s="7">
        <v>0.148947273457094</v>
      </c>
      <c r="E49" s="7">
        <v>0.157540953940018</v>
      </c>
      <c r="F49" s="7">
        <v>0.154584801662833</v>
      </c>
      <c r="G49" s="7">
        <v>0.161262579537266</v>
      </c>
      <c r="H49" s="7">
        <v>0.143569994745111</v>
      </c>
      <c r="I49" s="7">
        <v>0.132479950165288</v>
      </c>
      <c r="J49" s="7">
        <v>0.132422684934924</v>
      </c>
      <c r="K49" s="7">
        <v>0.137865394296824</v>
      </c>
      <c r="L49" s="7">
        <v>0.119522861509566</v>
      </c>
      <c r="M49" s="2"/>
      <c r="N49" s="2" t="s">
        <v>115</v>
      </c>
      <c r="O49" s="7">
        <f t="array" ref="O49">(MAX($B$30:$B$52)-B49)/(MAX($B$30:$B$52)-MIN($B$30:$B$52))*100</f>
        <v>83.1703505375109</v>
      </c>
      <c r="P49" s="7">
        <f t="array" ref="P49">(MAX($B$30:$B$52)-C49)/(MAX($B$30:$B$52)-MIN($B$30:$B$52))*100</f>
        <v>86.0162018994026</v>
      </c>
      <c r="Q49" s="7">
        <f t="array" ref="Q49">(MAX($B$30:$B$52)-D49)/(MAX($B$30:$B$52)-MIN($B$30:$B$52))*100</f>
        <v>90.7593193671158</v>
      </c>
      <c r="R49" s="7">
        <f t="array" ref="R49">(MAX($B$30:$B$52)-E49)/(MAX($B$30:$B$52)-MIN($B$30:$B$52))*100</f>
        <v>88.9600789408558</v>
      </c>
      <c r="S49" s="7">
        <f t="array" ref="S49">(MAX($B$30:$B$52)-F49)/(MAX($B$30:$B$52)-MIN($B$30:$B$52))*100</f>
        <v>89.5790021942698</v>
      </c>
      <c r="T49" s="7">
        <f t="array" ref="T49">(MAX($B$30:$B$52)-G49)/(MAX($B$30:$B$52)-MIN($B$30:$B$52))*100</f>
        <v>88.1808901824097</v>
      </c>
      <c r="U49" s="7">
        <f t="array" ref="U49">(MAX($B$30:$B$52)-H49)/(MAX($B$30:$B$52)-MIN($B$30:$B$52))*100</f>
        <v>91.885148662386</v>
      </c>
      <c r="V49" s="7">
        <f t="array" ref="V49">(MAX($B$30:$B$52)-I49)/(MAX($B$30:$B$52)-MIN($B$30:$B$52))*100</f>
        <v>94.20704747823</v>
      </c>
      <c r="W49" s="7">
        <f t="array" ref="W49">(MAX($B$30:$B$52)-J49)/(MAX($B$30:$B$52)-MIN($B$30:$B$52))*100</f>
        <v>94.2190369765241</v>
      </c>
      <c r="X49" s="7">
        <f t="array" ref="X49">(MAX($B$30:$B$52)-K49)/(MAX($B$30:$B$52)-MIN($B$30:$B$52))*100</f>
        <v>93.0795086066048</v>
      </c>
      <c r="Y49" s="7">
        <f t="array" ref="Y49">(MAX($B$30:$B$52)-L49)/(MAX($B$30:$B$52)-MIN($B$30:$B$52))*100</f>
        <v>96.9198453024375</v>
      </c>
      <c r="Z49" s="16"/>
      <c r="AA49" s="1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="3" customFormat="1" spans="1:16384">
      <c r="A50" s="2" t="s">
        <v>117</v>
      </c>
      <c r="B50" s="7">
        <v>0.228449848050845</v>
      </c>
      <c r="C50" s="7">
        <v>0.209365284220559</v>
      </c>
      <c r="D50" s="7">
        <v>0.206679330735242</v>
      </c>
      <c r="E50" s="7">
        <v>0.201093993591735</v>
      </c>
      <c r="F50" s="7">
        <v>0.190995394151317</v>
      </c>
      <c r="G50" s="7">
        <v>0.188255504407365</v>
      </c>
      <c r="H50" s="7">
        <v>0.182555040752211</v>
      </c>
      <c r="I50" s="7">
        <v>0.168813937521401</v>
      </c>
      <c r="J50" s="7">
        <v>0.154848895308901</v>
      </c>
      <c r="K50" s="7">
        <v>0.153714359291812</v>
      </c>
      <c r="L50" s="7">
        <v>0.169880793022294</v>
      </c>
      <c r="M50" s="2"/>
      <c r="N50" s="2" t="s">
        <v>117</v>
      </c>
      <c r="O50" s="7">
        <f t="array" ref="O50">(MAX($B$30:$B$52)-B50)/(MAX($B$30:$B$52)-MIN($B$30:$B$52))*100</f>
        <v>74.1140360702718</v>
      </c>
      <c r="P50" s="7">
        <f t="array" ref="P50">(MAX($B$30:$B$52)-C50)/(MAX($B$30:$B$52)-MIN($B$30:$B$52))*100</f>
        <v>78.1097302119403</v>
      </c>
      <c r="Q50" s="7">
        <f t="array" ref="Q50">(MAX($B$30:$B$52)-D50)/(MAX($B$30:$B$52)-MIN($B$30:$B$52))*100</f>
        <v>78.6720825246006</v>
      </c>
      <c r="R50" s="7">
        <f t="array" ref="R50">(MAX($B$30:$B$52)-E50)/(MAX($B$30:$B$52)-MIN($B$30:$B$52))*100</f>
        <v>79.8414725668367</v>
      </c>
      <c r="S50" s="7">
        <f t="array" ref="S50">(MAX($B$30:$B$52)-F50)/(MAX($B$30:$B$52)-MIN($B$30:$B$52))*100</f>
        <v>81.9557946431474</v>
      </c>
      <c r="T50" s="7">
        <f t="array" ref="T50">(MAX($B$30:$B$52)-G50)/(MAX($B$30:$B$52)-MIN($B$30:$B$52))*100</f>
        <v>82.5294394744405</v>
      </c>
      <c r="U50" s="7">
        <f t="array" ref="U50">(MAX($B$30:$B$52)-H50)/(MAX($B$30:$B$52)-MIN($B$30:$B$52))*100</f>
        <v>83.7229333071655</v>
      </c>
      <c r="V50" s="7">
        <f t="array" ref="V50">(MAX($B$30:$B$52)-I50)/(MAX($B$30:$B$52)-MIN($B$30:$B$52))*100</f>
        <v>86.599878579149</v>
      </c>
      <c r="W50" s="7">
        <f t="array" ref="W50">(MAX($B$30:$B$52)-J50)/(MAX($B$30:$B$52)-MIN($B$30:$B$52))*100</f>
        <v>89.5237094747804</v>
      </c>
      <c r="X50" s="7">
        <f t="array" ref="X50">(MAX($B$30:$B$52)-K50)/(MAX($B$30:$B$52)-MIN($B$30:$B$52))*100</f>
        <v>89.7612448440615</v>
      </c>
      <c r="Y50" s="7">
        <f t="array" ref="Y50">(MAX($B$30:$B$52)-L50)/(MAX($B$30:$B$52)-MIN($B$30:$B$52))*100</f>
        <v>86.3765133341881</v>
      </c>
      <c r="Z50" s="16"/>
      <c r="AA50" s="1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="3" customFormat="1" spans="1:16384">
      <c r="A51" s="2" t="s">
        <v>118</v>
      </c>
      <c r="B51" s="7">
        <v>0.174016988762331</v>
      </c>
      <c r="C51" s="7">
        <v>0.130117595898071</v>
      </c>
      <c r="D51" s="7">
        <v>0.116819169262169</v>
      </c>
      <c r="E51" s="7">
        <v>0.147211063705143</v>
      </c>
      <c r="F51" s="7">
        <v>0.128886994102005</v>
      </c>
      <c r="G51" s="7">
        <v>0.1246354055774</v>
      </c>
      <c r="H51" s="7">
        <v>0.127013216728229</v>
      </c>
      <c r="I51" s="7">
        <v>0.129451387867974</v>
      </c>
      <c r="J51" s="7">
        <v>0.134082338340426</v>
      </c>
      <c r="K51" s="7">
        <v>0.135543709443402</v>
      </c>
      <c r="L51" s="7">
        <v>0.129784669588821</v>
      </c>
      <c r="M51" s="2"/>
      <c r="N51" s="2" t="s">
        <v>118</v>
      </c>
      <c r="O51" s="7">
        <f t="array" ref="O51">(MAX($B$30:$B$52)-B51)/(MAX($B$30:$B$52)-MIN($B$30:$B$52))*100</f>
        <v>85.5105269153089</v>
      </c>
      <c r="P51" s="7">
        <f t="array" ref="P51">(MAX($B$30:$B$52)-C51)/(MAX($B$30:$B$52)-MIN($B$30:$B$52))*100</f>
        <v>94.7016485175834</v>
      </c>
      <c r="Q51" s="7">
        <f t="array" ref="Q51">(MAX($B$30:$B$52)-D51)/(MAX($B$30:$B$52)-MIN($B$30:$B$52))*100</f>
        <v>97.4859115416174</v>
      </c>
      <c r="R51" s="7">
        <f t="array" ref="R51">(MAX($B$30:$B$52)-E51)/(MAX($B$30:$B$52)-MIN($B$30:$B$52))*100</f>
        <v>91.1228258740641</v>
      </c>
      <c r="S51" s="7">
        <f t="array" ref="S51">(MAX($B$30:$B$52)-F51)/(MAX($B$30:$B$52)-MIN($B$30:$B$52))*100</f>
        <v>94.9592969726906</v>
      </c>
      <c r="T51" s="7">
        <f t="array" ref="T51">(MAX($B$30:$B$52)-G51)/(MAX($B$30:$B$52)-MIN($B$30:$B$52))*100</f>
        <v>95.8494429310483</v>
      </c>
      <c r="U51" s="7">
        <f t="array" ref="U51">(MAX($B$30:$B$52)-H51)/(MAX($B$30:$B$52)-MIN($B$30:$B$52))*100</f>
        <v>95.3516057171695</v>
      </c>
      <c r="V51" s="7">
        <f t="array" ref="V51">(MAX($B$30:$B$52)-I51)/(MAX($B$30:$B$52)-MIN($B$30:$B$52))*100</f>
        <v>94.8411310620451</v>
      </c>
      <c r="W51" s="7">
        <f t="array" ref="W51">(MAX($B$30:$B$52)-J51)/(MAX($B$30:$B$52)-MIN($B$30:$B$52))*100</f>
        <v>93.8715589074136</v>
      </c>
      <c r="X51" s="7">
        <f t="array" ref="X51">(MAX($B$30:$B$52)-K51)/(MAX($B$30:$B$52)-MIN($B$30:$B$52))*100</f>
        <v>93.5655947781366</v>
      </c>
      <c r="Y51" s="7">
        <f t="array" ref="Y51">(MAX($B$30:$B$52)-L51)/(MAX($B$30:$B$52)-MIN($B$30:$B$52))*100</f>
        <v>94.7713525839329</v>
      </c>
      <c r="Z51" s="16"/>
      <c r="AA51" s="1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="3" customFormat="1" spans="1:16384">
      <c r="A52" s="2" t="s">
        <v>120</v>
      </c>
      <c r="B52" s="7">
        <v>0.111927961310545</v>
      </c>
      <c r="C52" s="7">
        <v>0.0770237925360154</v>
      </c>
      <c r="D52" s="7">
        <v>0.114832486252657</v>
      </c>
      <c r="E52" s="7">
        <v>0.0721952659347483</v>
      </c>
      <c r="F52" s="7">
        <v>0.0589586396060786</v>
      </c>
      <c r="G52" s="7">
        <v>0.0652880296052111</v>
      </c>
      <c r="H52" s="7">
        <v>0.0767412412185084</v>
      </c>
      <c r="I52" s="7">
        <v>0.0922173685021968</v>
      </c>
      <c r="J52" s="7">
        <v>0.085842774519415</v>
      </c>
      <c r="K52" s="7">
        <v>0.0773772695492163</v>
      </c>
      <c r="L52" s="7">
        <v>0.0702715132391335</v>
      </c>
      <c r="M52" s="2"/>
      <c r="N52" s="2" t="s">
        <v>120</v>
      </c>
      <c r="O52" s="7">
        <f t="array" ref="O52">(MAX($B$30:$B$52)-B52)/(MAX($B$30:$B$52)-MIN($B$30:$B$52))*100</f>
        <v>98.5099732457141</v>
      </c>
      <c r="P52" s="7">
        <f t="array" ref="P52">(MAX($B$30:$B$52)-C52)/(MAX($B$30:$B$52)-MIN($B$30:$B$52))*100</f>
        <v>105.817784099157</v>
      </c>
      <c r="Q52" s="7">
        <f t="array" ref="Q52">(MAX($B$30:$B$52)-D52)/(MAX($B$30:$B$52)-MIN($B$30:$B$52))*100</f>
        <v>97.9018590965655</v>
      </c>
      <c r="R52" s="7">
        <f t="array" ref="R52">(MAX($B$30:$B$52)-E52)/(MAX($B$30:$B$52)-MIN($B$30:$B$52))*100</f>
        <v>106.828722343549</v>
      </c>
      <c r="S52" s="7">
        <f t="array" ref="S52">(MAX($B$30:$B$52)-F52)/(MAX($B$30:$B$52)-MIN($B$30:$B$52))*100</f>
        <v>109.600046369985</v>
      </c>
      <c r="T52" s="7">
        <f t="array" ref="T52">(MAX($B$30:$B$52)-G52)/(MAX($B$30:$B$52)-MIN($B$30:$B$52))*100</f>
        <v>108.274875579352</v>
      </c>
      <c r="U52" s="7">
        <f t="array" ref="U52">(MAX($B$30:$B$52)-H52)/(MAX($B$30:$B$52)-MIN($B$30:$B$52))*100</f>
        <v>105.876941261675</v>
      </c>
      <c r="V52" s="7">
        <f t="array" ref="V52">(MAX($B$30:$B$52)-I52)/(MAX($B$30:$B$52)-MIN($B$30:$B$52))*100</f>
        <v>102.636737730011</v>
      </c>
      <c r="W52" s="7">
        <f t="array" ref="W52">(MAX($B$30:$B$52)-J52)/(MAX($B$30:$B$52)-MIN($B$30:$B$52))*100</f>
        <v>103.971372781618</v>
      </c>
      <c r="X52" s="7">
        <f t="array" ref="X52">(MAX($B$30:$B$52)-K52)/(MAX($B$30:$B$52)-MIN($B$30:$B$52))*100</f>
        <v>105.743777376058</v>
      </c>
      <c r="Y52" s="7">
        <f t="array" ref="Y52">(MAX($B$30:$B$52)-L52)/(MAX($B$30:$B$52)-MIN($B$30:$B$52))*100</f>
        <v>107.231494313831</v>
      </c>
      <c r="Z52" s="16"/>
      <c r="AA52" s="1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="3" customFormat="1" spans="1:16384">
      <c r="A53" s="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2"/>
      <c r="N53" s="2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6"/>
      <c r="AA53" s="1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="3" customFormat="1" spans="1:16384">
      <c r="A54" s="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2"/>
      <c r="N54" s="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6"/>
      <c r="AA54" s="1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="3" customFormat="1" spans="1:1638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="3" customFormat="1" spans="1:1638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="4" customFormat="1" ht="28.8" spans="1:25">
      <c r="A57" s="9" t="s">
        <v>254</v>
      </c>
      <c r="B57" s="10">
        <v>2008</v>
      </c>
      <c r="C57" s="10">
        <v>2009</v>
      </c>
      <c r="D57" s="10">
        <v>2010</v>
      </c>
      <c r="E57" s="10">
        <v>2011</v>
      </c>
      <c r="F57" s="10">
        <v>2012</v>
      </c>
      <c r="G57" s="10">
        <v>2013</v>
      </c>
      <c r="H57" s="10">
        <v>2014</v>
      </c>
      <c r="I57" s="10">
        <v>2015</v>
      </c>
      <c r="J57" s="10">
        <v>2016</v>
      </c>
      <c r="K57" s="10">
        <v>2017</v>
      </c>
      <c r="L57" s="10">
        <v>2018</v>
      </c>
      <c r="M57" s="10"/>
      <c r="N57" s="14" t="s">
        <v>255</v>
      </c>
      <c r="O57" s="10">
        <v>2008</v>
      </c>
      <c r="P57" s="10">
        <v>2009</v>
      </c>
      <c r="Q57" s="10">
        <v>2010</v>
      </c>
      <c r="R57" s="10">
        <v>2011</v>
      </c>
      <c r="S57" s="10">
        <v>2012</v>
      </c>
      <c r="T57" s="10">
        <v>2013</v>
      </c>
      <c r="U57" s="10">
        <v>2014</v>
      </c>
      <c r="V57" s="10">
        <v>2015</v>
      </c>
      <c r="W57" s="10">
        <v>2016</v>
      </c>
      <c r="X57" s="10">
        <v>2017</v>
      </c>
      <c r="Y57" s="10">
        <v>2018</v>
      </c>
    </row>
    <row r="58" s="3" customFormat="1" spans="1:16384">
      <c r="A58" s="2" t="s">
        <v>93</v>
      </c>
      <c r="B58" s="7">
        <f t="shared" ref="B58:L58" si="0">B2-B30</f>
        <v>0.089742637769727</v>
      </c>
      <c r="C58" s="7">
        <f t="shared" si="0"/>
        <v>0.105668933708795</v>
      </c>
      <c r="D58" s="7">
        <f t="shared" si="0"/>
        <v>0.10922669806251</v>
      </c>
      <c r="E58" s="7">
        <f t="shared" si="0"/>
        <v>0.097761106070023</v>
      </c>
      <c r="F58" s="7">
        <f t="shared" si="0"/>
        <v>0.091025830266227</v>
      </c>
      <c r="G58" s="7">
        <f t="shared" si="0"/>
        <v>0.099568783015646</v>
      </c>
      <c r="H58" s="7">
        <f t="shared" si="0"/>
        <v>0.115850285929148</v>
      </c>
      <c r="I58" s="7">
        <f t="shared" si="0"/>
        <v>0.117420595572758</v>
      </c>
      <c r="J58" s="7">
        <f t="shared" si="0"/>
        <v>0.126538696162436</v>
      </c>
      <c r="K58" s="7">
        <f t="shared" si="0"/>
        <v>0.098527812287786</v>
      </c>
      <c r="L58" s="7">
        <f t="shared" si="0"/>
        <v>0.115927067395677</v>
      </c>
      <c r="M58" s="2"/>
      <c r="N58" s="2" t="s">
        <v>93</v>
      </c>
      <c r="O58" s="7">
        <f t="array" ref="O58">(B58-MIN($B$58:$B$80))/(MAX($B$58:$B$80)-MIN($B$58:$B$80))*100</f>
        <v>18.293694227294</v>
      </c>
      <c r="P58" s="7">
        <f t="array" ref="P58">(C58-MIN($B$58:$B$80))/(MAX($B$58:$B$80)-MIN($B$58:$B$80))*100</f>
        <v>23.6168677760441</v>
      </c>
      <c r="Q58" s="7">
        <f t="array" ref="Q58">(D58-MIN($B$58:$B$80))/(MAX($B$58:$B$80)-MIN($B$58:$B$80))*100</f>
        <v>24.806007873204</v>
      </c>
      <c r="R58" s="7">
        <f t="array" ref="R58">(E58-MIN($B$58:$B$80))/(MAX($B$58:$B$80)-MIN($B$58:$B$80))*100</f>
        <v>20.9737711592391</v>
      </c>
      <c r="S58" s="7">
        <f t="array" ref="S58">(F58-MIN($B$58:$B$80))/(MAX($B$58:$B$80)-MIN($B$58:$B$80))*100</f>
        <v>18.7225859408134</v>
      </c>
      <c r="T58" s="7">
        <f t="array" ref="T58">(G58-MIN($B$58:$B$80))/(MAX($B$58:$B$80)-MIN($B$58:$B$80))*100</f>
        <v>21.5779655141877</v>
      </c>
      <c r="U58" s="7">
        <f t="array" ref="U58">(H58-MIN($B$58:$B$80))/(MAX($B$58:$B$80)-MIN($B$58:$B$80))*100</f>
        <v>27.0198627371601</v>
      </c>
      <c r="V58" s="7">
        <f t="array" ref="V58">(I58-MIN($B$58:$B$80))/(MAX($B$58:$B$80)-MIN($B$58:$B$80))*100</f>
        <v>27.5447199161421</v>
      </c>
      <c r="W58" s="7">
        <f t="array" ref="W58">(J58-MIN($B$58:$B$80))/(MAX($B$58:$B$80)-MIN($B$58:$B$80))*100</f>
        <v>30.5923357622568</v>
      </c>
      <c r="X58" s="7">
        <f t="array" ref="X58">(K58-MIN($B$58:$B$80))/(MAX($B$58:$B$80)-MIN($B$58:$B$80))*100</f>
        <v>21.2300335239266</v>
      </c>
      <c r="Y58" s="7">
        <f t="array" ref="Y58">(L58-MIN($B$58:$B$80))/(MAX($B$58:$B$80)-MIN($B$58:$B$80))*100</f>
        <v>27.045526022159</v>
      </c>
      <c r="Z58" s="16"/>
      <c r="AA58" s="16"/>
      <c r="AB58" s="3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3"/>
      <c r="AO58" s="3"/>
      <c r="AP58" s="3"/>
      <c r="AQ58" s="19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XET58" s="5"/>
      <c r="XEU58" s="5"/>
      <c r="XEV58" s="5"/>
      <c r="XEW58" s="5"/>
      <c r="XEX58" s="5"/>
      <c r="XEY58" s="5"/>
      <c r="XEZ58" s="5"/>
      <c r="XFA58" s="5"/>
      <c r="XFB58" s="5"/>
      <c r="XFC58" s="5"/>
      <c r="XFD58" s="5"/>
    </row>
    <row r="59" s="3" customFormat="1" spans="1:16384">
      <c r="A59" s="2" t="s">
        <v>94</v>
      </c>
      <c r="B59" s="7">
        <f t="shared" ref="B59:L59" si="1">B3-B31</f>
        <v>0.10669421089317</v>
      </c>
      <c r="C59" s="7">
        <f t="shared" si="1"/>
        <v>0.123804514756821</v>
      </c>
      <c r="D59" s="7">
        <f t="shared" si="1"/>
        <v>0.123249298196681</v>
      </c>
      <c r="E59" s="7">
        <f t="shared" si="1"/>
        <v>0.126039798313525</v>
      </c>
      <c r="F59" s="7">
        <f t="shared" si="1"/>
        <v>0.123089846476873</v>
      </c>
      <c r="G59" s="7">
        <f t="shared" si="1"/>
        <v>0.136183997272075</v>
      </c>
      <c r="H59" s="7">
        <f t="shared" si="1"/>
        <v>0.13473731630105</v>
      </c>
      <c r="I59" s="7">
        <f t="shared" si="1"/>
        <v>0.137895210489567</v>
      </c>
      <c r="J59" s="7">
        <f t="shared" si="1"/>
        <v>0.147901648122457</v>
      </c>
      <c r="K59" s="7">
        <f t="shared" si="1"/>
        <v>0.131663638771221</v>
      </c>
      <c r="L59" s="7">
        <f t="shared" si="1"/>
        <v>0.145751293330992</v>
      </c>
      <c r="M59" s="2"/>
      <c r="N59" s="2" t="s">
        <v>94</v>
      </c>
      <c r="O59" s="7">
        <f t="array" ref="O59">(B59-MIN($B$58:$B$80))/(MAX($B$58:$B$80)-MIN($B$58:$B$80))*100</f>
        <v>23.9595543874748</v>
      </c>
      <c r="P59" s="7">
        <f t="array" ref="P59">(C59-MIN($B$58:$B$80))/(MAX($B$58:$B$80)-MIN($B$58:$B$80))*100</f>
        <v>29.6784683952597</v>
      </c>
      <c r="Q59" s="7">
        <f t="array" ref="Q59">(D59-MIN($B$58:$B$80))/(MAX($B$58:$B$80)-MIN($B$58:$B$80))*100</f>
        <v>29.4928939140323</v>
      </c>
      <c r="R59" s="7">
        <f t="array" ref="R59">(E59-MIN($B$58:$B$80))/(MAX($B$58:$B$80)-MIN($B$58:$B$80))*100</f>
        <v>30.4255851353054</v>
      </c>
      <c r="S59" s="7">
        <f t="array" ref="S59">(F59-MIN($B$58:$B$80))/(MAX($B$58:$B$80)-MIN($B$58:$B$80))*100</f>
        <v>29.4395990876376</v>
      </c>
      <c r="T59" s="7">
        <f t="array" ref="T59">(G59-MIN($B$58:$B$80))/(MAX($B$58:$B$80)-MIN($B$58:$B$80))*100</f>
        <v>33.8161620639275</v>
      </c>
      <c r="U59" s="7">
        <f t="array" ref="U59">(H59-MIN($B$58:$B$80))/(MAX($B$58:$B$80)-MIN($B$58:$B$80))*100</f>
        <v>33.3326262871276</v>
      </c>
      <c r="V59" s="7">
        <f t="array" ref="V59">(I59-MIN($B$58:$B$80))/(MAX($B$58:$B$80)-MIN($B$58:$B$80))*100</f>
        <v>34.3881145738191</v>
      </c>
      <c r="W59" s="7">
        <f t="array" ref="W59">(J59-MIN($B$58:$B$80))/(MAX($B$58:$B$80)-MIN($B$58:$B$80))*100</f>
        <v>37.7326464303414</v>
      </c>
      <c r="X59" s="7">
        <f t="array" ref="X59">(K59-MIN($B$58:$B$80))/(MAX($B$58:$B$80)-MIN($B$58:$B$80))*100</f>
        <v>32.3052864093075</v>
      </c>
      <c r="Y59" s="7">
        <f t="array" ref="Y59">(L59-MIN($B$58:$B$80))/(MAX($B$58:$B$80)-MIN($B$58:$B$80))*100</f>
        <v>37.0139161122468</v>
      </c>
      <c r="Z59" s="16"/>
      <c r="AA59" s="16"/>
      <c r="AB59" s="3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3"/>
      <c r="AO59" s="3"/>
      <c r="AP59" s="3"/>
      <c r="AQ59" s="19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="3" customFormat="1" spans="1:16384">
      <c r="A60" s="2" t="s">
        <v>95</v>
      </c>
      <c r="B60" s="7">
        <f t="shared" ref="B60:L60" si="2">B4-B32</f>
        <v>0.197929510901902</v>
      </c>
      <c r="C60" s="7">
        <f t="shared" si="2"/>
        <v>0.192620769118099</v>
      </c>
      <c r="D60" s="7">
        <f t="shared" si="2"/>
        <v>0.203733659976409</v>
      </c>
      <c r="E60" s="7">
        <f t="shared" si="2"/>
        <v>0.228344813981702</v>
      </c>
      <c r="F60" s="7">
        <f t="shared" si="2"/>
        <v>0.233703457050706</v>
      </c>
      <c r="G60" s="7">
        <f t="shared" si="2"/>
        <v>0.237487721470589</v>
      </c>
      <c r="H60" s="7">
        <f t="shared" si="2"/>
        <v>0.226939960396983</v>
      </c>
      <c r="I60" s="7">
        <f t="shared" si="2"/>
        <v>0.225803139863005</v>
      </c>
      <c r="J60" s="7">
        <f t="shared" si="2"/>
        <v>0.2103868775216</v>
      </c>
      <c r="K60" s="7">
        <f t="shared" si="2"/>
        <v>0.260765690496427</v>
      </c>
      <c r="L60" s="7">
        <f t="shared" si="2"/>
        <v>0.270312504737794</v>
      </c>
      <c r="M60" s="2"/>
      <c r="N60" s="2" t="s">
        <v>95</v>
      </c>
      <c r="O60" s="7">
        <f t="array" ref="O60">(B60-MIN($B$58:$B$80))/(MAX($B$58:$B$80)-MIN($B$58:$B$80))*100</f>
        <v>54.4538600048534</v>
      </c>
      <c r="P60" s="7">
        <f t="array" ref="P60">(C60-MIN($B$58:$B$80))/(MAX($B$58:$B$80)-MIN($B$58:$B$80))*100</f>
        <v>52.6794766862964</v>
      </c>
      <c r="Q60" s="7">
        <f t="array" ref="Q60">(D60-MIN($B$58:$B$80))/(MAX($B$58:$B$80)-MIN($B$58:$B$80))*100</f>
        <v>56.3938272731137</v>
      </c>
      <c r="R60" s="7">
        <f t="array" ref="R60">(E60-MIN($B$58:$B$80))/(MAX($B$58:$B$80)-MIN($B$58:$B$80))*100</f>
        <v>64.6198105467144</v>
      </c>
      <c r="S60" s="7">
        <f t="array" ref="S60">(F60-MIN($B$58:$B$80))/(MAX($B$58:$B$80)-MIN($B$58:$B$80))*100</f>
        <v>66.4108727718073</v>
      </c>
      <c r="T60" s="7">
        <f t="array" ref="T60">(G60-MIN($B$58:$B$80))/(MAX($B$58:$B$80)-MIN($B$58:$B$80))*100</f>
        <v>67.6757178015911</v>
      </c>
      <c r="U60" s="7">
        <f t="array" ref="U60">(H60-MIN($B$58:$B$80))/(MAX($B$58:$B$80)-MIN($B$58:$B$80))*100</f>
        <v>64.1502550725066</v>
      </c>
      <c r="V60" s="7">
        <f t="array" ref="V60">(I60-MIN($B$58:$B$80))/(MAX($B$58:$B$80)-MIN($B$58:$B$80))*100</f>
        <v>63.7702864332637</v>
      </c>
      <c r="W60" s="7">
        <f t="array" ref="W60">(J60-MIN($B$58:$B$80))/(MAX($B$58:$B$80)-MIN($B$58:$B$80))*100</f>
        <v>58.6175855020288</v>
      </c>
      <c r="X60" s="7">
        <f t="array" ref="X60">(K60-MIN($B$58:$B$80))/(MAX($B$58:$B$80)-MIN($B$58:$B$80))*100</f>
        <v>75.4560999733803</v>
      </c>
      <c r="Y60" s="7">
        <f t="array" ref="Y60">(L60-MIN($B$58:$B$80))/(MAX($B$58:$B$80)-MIN($B$58:$B$80))*100</f>
        <v>78.6470082196483</v>
      </c>
      <c r="Z60" s="16"/>
      <c r="AA60" s="16"/>
      <c r="AB60" s="3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3"/>
      <c r="AO60" s="3"/>
      <c r="AP60" s="3"/>
      <c r="AQ60" s="19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XET60" s="5"/>
      <c r="XEU60" s="5"/>
      <c r="XEV60" s="5"/>
      <c r="XEW60" s="5"/>
      <c r="XEX60" s="5"/>
      <c r="XEY60" s="5"/>
      <c r="XEZ60" s="5"/>
      <c r="XFA60" s="5"/>
      <c r="XFB60" s="5"/>
      <c r="XFC60" s="5"/>
      <c r="XFD60" s="5"/>
    </row>
    <row r="61" s="3" customFormat="1" spans="1:16384">
      <c r="A61" s="2" t="s">
        <v>96</v>
      </c>
      <c r="B61" s="7">
        <f t="shared" ref="B61:L61" si="3">B5-B33</f>
        <v>0.137790517832013</v>
      </c>
      <c r="C61" s="7">
        <f t="shared" si="3"/>
        <v>0.141260625575513</v>
      </c>
      <c r="D61" s="7">
        <f t="shared" si="3"/>
        <v>0.103834847740856</v>
      </c>
      <c r="E61" s="7">
        <f t="shared" si="3"/>
        <v>0.098704925937338</v>
      </c>
      <c r="F61" s="7">
        <f t="shared" si="3"/>
        <v>0.089126011154417</v>
      </c>
      <c r="G61" s="7">
        <f t="shared" si="3"/>
        <v>0.099201159469095</v>
      </c>
      <c r="H61" s="7">
        <f t="shared" si="3"/>
        <v>0.098889174409324</v>
      </c>
      <c r="I61" s="7">
        <f t="shared" si="3"/>
        <v>0.156666968932643</v>
      </c>
      <c r="J61" s="7">
        <f t="shared" si="3"/>
        <v>0.174101713265319</v>
      </c>
      <c r="K61" s="7">
        <f t="shared" si="3"/>
        <v>0.178943240639644</v>
      </c>
      <c r="L61" s="7">
        <f t="shared" si="3"/>
        <v>0.184020374119356</v>
      </c>
      <c r="M61" s="2"/>
      <c r="N61" s="2" t="s">
        <v>96</v>
      </c>
      <c r="O61" s="7">
        <f t="array" ref="O61">(B61-MIN($B$58:$B$80))/(MAX($B$58:$B$80)-MIN($B$58:$B$80))*100</f>
        <v>34.353122307722</v>
      </c>
      <c r="P61" s="7">
        <f t="array" ref="P61">(C61-MIN($B$58:$B$80))/(MAX($B$58:$B$80)-MIN($B$58:$B$80))*100</f>
        <v>35.5129642334393</v>
      </c>
      <c r="Q61" s="7">
        <f t="array" ref="Q61">(D61-MIN($B$58:$B$80))/(MAX($B$58:$B$80)-MIN($B$58:$B$80))*100</f>
        <v>23.0038465218856</v>
      </c>
      <c r="R61" s="7">
        <f t="array" ref="R61">(E61-MIN($B$58:$B$80))/(MAX($B$58:$B$80)-MIN($B$58:$B$80))*100</f>
        <v>21.2892316386687</v>
      </c>
      <c r="S61" s="7">
        <f t="array" ref="S61">(F61-MIN($B$58:$B$80))/(MAX($B$58:$B$80)-MIN($B$58:$B$80))*100</f>
        <v>18.0875941710957</v>
      </c>
      <c r="T61" s="7">
        <f t="array" ref="T61">(G61-MIN($B$58:$B$80))/(MAX($B$58:$B$80)-MIN($B$58:$B$80))*100</f>
        <v>21.4550917495418</v>
      </c>
      <c r="U61" s="7">
        <f t="array" ref="U61">(H61-MIN($B$58:$B$80))/(MAX($B$58:$B$80)-MIN($B$58:$B$80))*100</f>
        <v>21.350814482302</v>
      </c>
      <c r="V61" s="7">
        <f t="array" ref="V61">(I61-MIN($B$58:$B$80))/(MAX($B$58:$B$80)-MIN($B$58:$B$80))*100</f>
        <v>40.6623498630545</v>
      </c>
      <c r="W61" s="7">
        <f t="array" ref="W61">(J61-MIN($B$58:$B$80))/(MAX($B$58:$B$80)-MIN($B$58:$B$80))*100</f>
        <v>46.4897042093502</v>
      </c>
      <c r="X61" s="7">
        <f t="array" ref="X61">(K61-MIN($B$58:$B$80))/(MAX($B$58:$B$80)-MIN($B$58:$B$80))*100</f>
        <v>48.1079267108759</v>
      </c>
      <c r="Y61" s="7">
        <f t="array" ref="Y61">(L61-MIN($B$58:$B$80))/(MAX($B$58:$B$80)-MIN($B$58:$B$80))*100</f>
        <v>49.8048977295029</v>
      </c>
      <c r="Z61" s="16"/>
      <c r="AA61" s="16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19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XET61" s="5"/>
      <c r="XEU61" s="5"/>
      <c r="XEV61" s="5"/>
      <c r="XEW61" s="5"/>
      <c r="XEX61" s="5"/>
      <c r="XEY61" s="5"/>
      <c r="XEZ61" s="5"/>
      <c r="XFA61" s="5"/>
      <c r="XFB61" s="5"/>
      <c r="XFC61" s="5"/>
      <c r="XFD61" s="5"/>
    </row>
    <row r="62" s="3" customFormat="1" spans="1:16384">
      <c r="A62" s="2" t="s">
        <v>97</v>
      </c>
      <c r="B62" s="7">
        <f t="shared" ref="B62:L62" si="4">B6-B34</f>
        <v>0.035010101733753</v>
      </c>
      <c r="C62" s="7">
        <f t="shared" si="4"/>
        <v>0.087321842354289</v>
      </c>
      <c r="D62" s="7">
        <f t="shared" si="4"/>
        <v>0.064733520011777</v>
      </c>
      <c r="E62" s="7">
        <f t="shared" si="4"/>
        <v>0.081302203524234</v>
      </c>
      <c r="F62" s="7">
        <f t="shared" si="4"/>
        <v>0.068807502993141</v>
      </c>
      <c r="G62" s="7">
        <f t="shared" si="4"/>
        <v>0.081313255583755</v>
      </c>
      <c r="H62" s="7">
        <f t="shared" si="4"/>
        <v>0.088501408211825</v>
      </c>
      <c r="I62" s="7">
        <f t="shared" si="4"/>
        <v>0.086035254798588</v>
      </c>
      <c r="J62" s="7">
        <f t="shared" si="4"/>
        <v>0.102606128188714</v>
      </c>
      <c r="K62" s="7">
        <f t="shared" si="4"/>
        <v>0.141899222763924</v>
      </c>
      <c r="L62" s="7">
        <f t="shared" si="4"/>
        <v>0.162890870627004</v>
      </c>
      <c r="M62" s="2"/>
      <c r="N62" s="2" t="s">
        <v>97</v>
      </c>
      <c r="O62" s="7">
        <f t="array" ref="O62">(B62-MIN($B$58:$B$80))/(MAX($B$58:$B$80)-MIN($B$58:$B$80))*100</f>
        <v>0</v>
      </c>
      <c r="P62" s="7">
        <f t="array" ref="P62">(C62-MIN($B$58:$B$80))/(MAX($B$58:$B$80)-MIN($B$58:$B$80))*100</f>
        <v>17.4845723717354</v>
      </c>
      <c r="Q62" s="7">
        <f t="array" ref="Q62">(D62-MIN($B$58:$B$80))/(MAX($B$58:$B$80)-MIN($B$58:$B$80))*100</f>
        <v>9.93469633876902</v>
      </c>
      <c r="R62" s="7">
        <f t="array" ref="R62">(E62-MIN($B$58:$B$80))/(MAX($B$58:$B$80)-MIN($B$58:$B$80))*100</f>
        <v>15.4725802352228</v>
      </c>
      <c r="S62" s="7">
        <f t="array" ref="S62">(F62-MIN($B$58:$B$80))/(MAX($B$58:$B$80)-MIN($B$58:$B$80))*100</f>
        <v>11.2963763255923</v>
      </c>
      <c r="T62" s="7">
        <f t="array" ref="T62">(G62-MIN($B$58:$B$80))/(MAX($B$58:$B$80)-MIN($B$58:$B$80))*100</f>
        <v>15.4762742536641</v>
      </c>
      <c r="U62" s="7">
        <f t="array" ref="U62">(H62-MIN($B$58:$B$80))/(MAX($B$58:$B$80)-MIN($B$58:$B$80))*100</f>
        <v>17.8788281230957</v>
      </c>
      <c r="V62" s="7">
        <f t="array" ref="V62">(I62-MIN($B$58:$B$80))/(MAX($B$58:$B$80)-MIN($B$58:$B$80))*100</f>
        <v>17.0545459003662</v>
      </c>
      <c r="W62" s="7">
        <f t="array" ref="W62">(J62-MIN($B$58:$B$80))/(MAX($B$58:$B$80)-MIN($B$58:$B$80))*100</f>
        <v>22.5931617371863</v>
      </c>
      <c r="X62" s="7">
        <f t="array" ref="X62">(K62-MIN($B$58:$B$80))/(MAX($B$58:$B$80)-MIN($B$58:$B$80))*100</f>
        <v>35.72640769039</v>
      </c>
      <c r="Y62" s="7">
        <f t="array" ref="Y62">(L62-MIN($B$58:$B$80))/(MAX($B$58:$B$80)-MIN($B$58:$B$80))*100</f>
        <v>42.7426144139706</v>
      </c>
      <c r="Z62" s="16"/>
      <c r="AA62" s="16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19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XET62" s="5"/>
      <c r="XEU62" s="5"/>
      <c r="XEV62" s="5"/>
      <c r="XEW62" s="5"/>
      <c r="XEX62" s="5"/>
      <c r="XEY62" s="5"/>
      <c r="XEZ62" s="5"/>
      <c r="XFA62" s="5"/>
      <c r="XFB62" s="5"/>
      <c r="XFC62" s="5"/>
      <c r="XFD62" s="5"/>
    </row>
    <row r="63" s="3" customFormat="1" spans="1:16384">
      <c r="A63" s="2" t="s">
        <v>98</v>
      </c>
      <c r="B63" s="7">
        <f t="shared" ref="B63:L63" si="5">B7-B35</f>
        <v>0.260982470061609</v>
      </c>
      <c r="C63" s="7">
        <f t="shared" si="5"/>
        <v>0.199059849932893</v>
      </c>
      <c r="D63" s="7">
        <f t="shared" si="5"/>
        <v>0.148104554909771</v>
      </c>
      <c r="E63" s="7">
        <f t="shared" si="5"/>
        <v>0.204037886606054</v>
      </c>
      <c r="F63" s="7">
        <f t="shared" si="5"/>
        <v>0.201091995081317</v>
      </c>
      <c r="G63" s="7">
        <f t="shared" si="5"/>
        <v>0.193942518623871</v>
      </c>
      <c r="H63" s="7">
        <f t="shared" si="5"/>
        <v>0.174551555233137</v>
      </c>
      <c r="I63" s="7">
        <f t="shared" si="5"/>
        <v>0.135194984251136</v>
      </c>
      <c r="J63" s="7">
        <f t="shared" si="5"/>
        <v>0.180203691557874</v>
      </c>
      <c r="K63" s="7">
        <f t="shared" si="5"/>
        <v>0.16114932364927</v>
      </c>
      <c r="L63" s="7">
        <f t="shared" si="5"/>
        <v>0.161744094274308</v>
      </c>
      <c r="M63" s="2"/>
      <c r="N63" s="2" t="s">
        <v>98</v>
      </c>
      <c r="O63" s="7">
        <f t="array" ref="O63">(B63-MIN($B$58:$B$80))/(MAX($B$58:$B$80)-MIN($B$58:$B$80))*100</f>
        <v>75.5285559450452</v>
      </c>
      <c r="P63" s="7">
        <f t="array" ref="P63">(C63-MIN($B$58:$B$80))/(MAX($B$58:$B$80)-MIN($B$58:$B$80))*100</f>
        <v>54.8316622794006</v>
      </c>
      <c r="Q63" s="7">
        <f t="array" ref="Q63">(D63-MIN($B$58:$B$80))/(MAX($B$58:$B$80)-MIN($B$58:$B$80))*100</f>
        <v>37.8004655922624</v>
      </c>
      <c r="R63" s="7">
        <f t="array" ref="R63">(E63-MIN($B$58:$B$80))/(MAX($B$58:$B$80)-MIN($B$58:$B$80))*100</f>
        <v>56.4955113780649</v>
      </c>
      <c r="S63" s="7">
        <f t="array" ref="S63">(F63-MIN($B$58:$B$80))/(MAX($B$58:$B$80)-MIN($B$58:$B$80))*100</f>
        <v>55.5108824409936</v>
      </c>
      <c r="T63" s="7">
        <f t="array" ref="T63">(G63-MIN($B$58:$B$80))/(MAX($B$58:$B$80)-MIN($B$58:$B$80))*100</f>
        <v>53.1212556180779</v>
      </c>
      <c r="U63" s="7">
        <f t="array" ref="U63">(H63-MIN($B$58:$B$80))/(MAX($B$58:$B$80)-MIN($B$58:$B$80))*100</f>
        <v>46.640058495957</v>
      </c>
      <c r="V63" s="7">
        <f t="array" ref="V63">(I63-MIN($B$58:$B$80))/(MAX($B$58:$B$80)-MIN($B$58:$B$80))*100</f>
        <v>33.485596314517</v>
      </c>
      <c r="W63" s="7">
        <f t="array" ref="W63">(J63-MIN($B$58:$B$80))/(MAX($B$58:$B$80)-MIN($B$58:$B$80))*100</f>
        <v>48.5292173244052</v>
      </c>
      <c r="X63" s="7">
        <f t="array" ref="X63">(K63-MIN($B$58:$B$80))/(MAX($B$58:$B$80)-MIN($B$58:$B$80))*100</f>
        <v>42.1605232082535</v>
      </c>
      <c r="Y63" s="7">
        <f t="array" ref="Y63">(L63-MIN($B$58:$B$80))/(MAX($B$58:$B$80)-MIN($B$58:$B$80))*100</f>
        <v>42.3593181616367</v>
      </c>
      <c r="Z63" s="16"/>
      <c r="AA63" s="16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19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XET63" s="5"/>
      <c r="XEU63" s="5"/>
      <c r="XEV63" s="5"/>
      <c r="XEW63" s="5"/>
      <c r="XEX63" s="5"/>
      <c r="XEY63" s="5"/>
      <c r="XEZ63" s="5"/>
      <c r="XFA63" s="5"/>
      <c r="XFB63" s="5"/>
      <c r="XFC63" s="5"/>
      <c r="XFD63" s="5"/>
    </row>
    <row r="64" s="3" customFormat="1" spans="1:16384">
      <c r="A64" s="2" t="s">
        <v>100</v>
      </c>
      <c r="B64" s="7">
        <f t="shared" ref="B64:L64" si="6">B8-B36</f>
        <v>0.110233441291363</v>
      </c>
      <c r="C64" s="7">
        <f t="shared" si="6"/>
        <v>0.107752553646849</v>
      </c>
      <c r="D64" s="7">
        <f t="shared" si="6"/>
        <v>0.099908613578011</v>
      </c>
      <c r="E64" s="7">
        <f t="shared" si="6"/>
        <v>0.100169479117192</v>
      </c>
      <c r="F64" s="7">
        <f t="shared" si="6"/>
        <v>0.100978702095141</v>
      </c>
      <c r="G64" s="7">
        <f t="shared" si="6"/>
        <v>0.101065305972329</v>
      </c>
      <c r="H64" s="7">
        <f t="shared" si="6"/>
        <v>0.097774174949143</v>
      </c>
      <c r="I64" s="7">
        <f t="shared" si="6"/>
        <v>0.095259064490228</v>
      </c>
      <c r="J64" s="7">
        <f t="shared" si="6"/>
        <v>0.117709742497507</v>
      </c>
      <c r="K64" s="7">
        <f t="shared" si="6"/>
        <v>0.135532096674008</v>
      </c>
      <c r="L64" s="7">
        <f t="shared" si="6"/>
        <v>0.141774177123419</v>
      </c>
      <c r="M64" s="2"/>
      <c r="N64" s="2" t="s">
        <v>100</v>
      </c>
      <c r="O64" s="7">
        <f t="array" ref="O64">(B64-MIN($B$58:$B$80))/(MAX($B$58:$B$80)-MIN($B$58:$B$80))*100</f>
        <v>25.1424997321219</v>
      </c>
      <c r="P64" s="7">
        <f t="array" ref="P64">(C64-MIN($B$58:$B$80))/(MAX($B$58:$B$80)-MIN($B$58:$B$80))*100</f>
        <v>24.3132927691707</v>
      </c>
      <c r="Q64" s="7">
        <f t="array" ref="Q64">(D64-MIN($B$58:$B$80))/(MAX($B$58:$B$80)-MIN($B$58:$B$80))*100</f>
        <v>21.6915498069548</v>
      </c>
      <c r="R64" s="7">
        <f t="array" ref="R64">(E64-MIN($B$58:$B$80))/(MAX($B$58:$B$80)-MIN($B$58:$B$80))*100</f>
        <v>21.7787409870799</v>
      </c>
      <c r="S64" s="7">
        <f t="array" ref="S64">(F64-MIN($B$58:$B$80))/(MAX($B$58:$B$80)-MIN($B$58:$B$80))*100</f>
        <v>22.0492140693169</v>
      </c>
      <c r="T64" s="7">
        <f t="array" ref="T64">(G64-MIN($B$58:$B$80))/(MAX($B$58:$B$80)-MIN($B$58:$B$80))*100</f>
        <v>22.0781603773618</v>
      </c>
      <c r="U64" s="7">
        <f t="array" ref="U64">(H64-MIN($B$58:$B$80))/(MAX($B$58:$B$80)-MIN($B$58:$B$80))*100</f>
        <v>20.9781392754608</v>
      </c>
      <c r="V64" s="7">
        <f t="array" ref="V64">(I64-MIN($B$58:$B$80))/(MAX($B$58:$B$80)-MIN($B$58:$B$80))*100</f>
        <v>20.1374937469397</v>
      </c>
      <c r="W64" s="7">
        <f t="array" ref="W64">(J64-MIN($B$58:$B$80))/(MAX($B$58:$B$80)-MIN($B$58:$B$80))*100</f>
        <v>27.6413638104547</v>
      </c>
      <c r="X64" s="7">
        <f t="array" ref="X64">(K64-MIN($B$58:$B$80))/(MAX($B$58:$B$80)-MIN($B$58:$B$80))*100</f>
        <v>33.5982721017341</v>
      </c>
      <c r="Y64" s="7">
        <f t="array" ref="Y64">(L64-MIN($B$58:$B$80))/(MAX($B$58:$B$80)-MIN($B$58:$B$80))*100</f>
        <v>35.6846126836622</v>
      </c>
      <c r="Z64" s="16"/>
      <c r="AA64" s="1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19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XET64" s="5"/>
      <c r="XEU64" s="5"/>
      <c r="XEV64" s="5"/>
      <c r="XEW64" s="5"/>
      <c r="XEX64" s="5"/>
      <c r="XEY64" s="5"/>
      <c r="XEZ64" s="5"/>
      <c r="XFA64" s="5"/>
      <c r="XFB64" s="5"/>
      <c r="XFC64" s="5"/>
      <c r="XFD64" s="5"/>
    </row>
    <row r="65" s="3" customFormat="1" spans="1:16384">
      <c r="A65" s="2" t="s">
        <v>101</v>
      </c>
      <c r="B65" s="7">
        <f t="shared" ref="B65:L65" si="7">B9-B37</f>
        <v>0.056053063874071</v>
      </c>
      <c r="C65" s="7">
        <f t="shared" si="7"/>
        <v>0.084548905604719</v>
      </c>
      <c r="D65" s="7">
        <f t="shared" si="7"/>
        <v>0.093846782892257</v>
      </c>
      <c r="E65" s="7">
        <f t="shared" si="7"/>
        <v>0.060015516616496</v>
      </c>
      <c r="F65" s="7">
        <f t="shared" si="7"/>
        <v>0.066136186813291</v>
      </c>
      <c r="G65" s="7">
        <f t="shared" si="7"/>
        <v>0.054813687513535</v>
      </c>
      <c r="H65" s="7">
        <f t="shared" si="7"/>
        <v>0.072797579011015</v>
      </c>
      <c r="I65" s="7">
        <f t="shared" si="7"/>
        <v>0.068008702988109</v>
      </c>
      <c r="J65" s="7">
        <f t="shared" si="7"/>
        <v>0.086143672625672</v>
      </c>
      <c r="K65" s="7">
        <f t="shared" si="7"/>
        <v>0.093717208474527</v>
      </c>
      <c r="L65" s="7">
        <f t="shared" si="7"/>
        <v>0.088575778928706</v>
      </c>
      <c r="M65" s="2"/>
      <c r="N65" s="2" t="s">
        <v>101</v>
      </c>
      <c r="O65" s="7">
        <f t="array" ref="O65">(B65-MIN($B$58:$B$80))/(MAX($B$58:$B$80)-MIN($B$58:$B$80))*100</f>
        <v>7.0333579057708</v>
      </c>
      <c r="P65" s="7">
        <f t="array" ref="P65">(C65-MIN($B$58:$B$80))/(MAX($B$58:$B$80)-MIN($B$58:$B$80))*100</f>
        <v>16.5577514954851</v>
      </c>
      <c r="Q65" s="7">
        <f t="array" ref="Q65">(D65-MIN($B$58:$B$80))/(MAX($B$58:$B$80)-MIN($B$58:$B$80))*100</f>
        <v>19.6654555483236</v>
      </c>
      <c r="R65" s="7">
        <f t="array" ref="R65">(E65-MIN($B$58:$B$80))/(MAX($B$58:$B$80)-MIN($B$58:$B$80))*100</f>
        <v>8.35776024686425</v>
      </c>
      <c r="S65" s="7">
        <f t="array" ref="S65">(F65-MIN($B$58:$B$80))/(MAX($B$58:$B$80)-MIN($B$58:$B$80))*100</f>
        <v>10.4035209068981</v>
      </c>
      <c r="T65" s="7">
        <f t="array" ref="T65">(G65-MIN($B$58:$B$80))/(MAX($B$58:$B$80)-MIN($B$58:$B$80))*100</f>
        <v>6.61911121058239</v>
      </c>
      <c r="U65" s="7">
        <f t="array" ref="U65">(H65-MIN($B$58:$B$80))/(MAX($B$58:$B$80)-MIN($B$58:$B$80))*100</f>
        <v>12.6300114154532</v>
      </c>
      <c r="V65" s="7">
        <f t="array" ref="V65">(I65-MIN($B$58:$B$80))/(MAX($B$58:$B$80)-MIN($B$58:$B$80))*100</f>
        <v>11.0293869971386</v>
      </c>
      <c r="W65" s="7">
        <f t="array" ref="W65">(J65-MIN($B$58:$B$80))/(MAX($B$58:$B$80)-MIN($B$58:$B$80))*100</f>
        <v>17.0907832597343</v>
      </c>
      <c r="X65" s="7">
        <f t="array" ref="X65">(K65-MIN($B$58:$B$80))/(MAX($B$58:$B$80)-MIN($B$58:$B$80))*100</f>
        <v>19.6221468520835</v>
      </c>
      <c r="Y65" s="7">
        <f t="array" ref="Y65">(L65-MIN($B$58:$B$80))/(MAX($B$58:$B$80)-MIN($B$58:$B$80))*100</f>
        <v>17.9036856439165</v>
      </c>
      <c r="Z65" s="16"/>
      <c r="AA65" s="16"/>
      <c r="AB65" s="3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3"/>
      <c r="AP65" s="3"/>
      <c r="AQ65" s="19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XET65" s="5"/>
      <c r="XEU65" s="5"/>
      <c r="XEV65" s="5"/>
      <c r="XEW65" s="5"/>
      <c r="XEX65" s="5"/>
      <c r="XEY65" s="5"/>
      <c r="XEZ65" s="5"/>
      <c r="XFA65" s="5"/>
      <c r="XFB65" s="5"/>
      <c r="XFC65" s="5"/>
      <c r="XFD65" s="5"/>
    </row>
    <row r="66" s="3" customFormat="1" spans="1:16384">
      <c r="A66" s="2" t="s">
        <v>102</v>
      </c>
      <c r="B66" s="7">
        <f t="shared" ref="B66:L66" si="8">B10-B38</f>
        <v>0.186302230713475</v>
      </c>
      <c r="C66" s="7">
        <f t="shared" si="8"/>
        <v>0.186981199597943</v>
      </c>
      <c r="D66" s="7">
        <f t="shared" si="8"/>
        <v>0.160137852161037</v>
      </c>
      <c r="E66" s="7">
        <f t="shared" si="8"/>
        <v>0.140260538628698</v>
      </c>
      <c r="F66" s="7">
        <f t="shared" si="8"/>
        <v>0.12872600628358</v>
      </c>
      <c r="G66" s="7">
        <f t="shared" si="8"/>
        <v>0.122705170286149</v>
      </c>
      <c r="H66" s="7">
        <f t="shared" si="8"/>
        <v>0.118645965139238</v>
      </c>
      <c r="I66" s="7">
        <f t="shared" si="8"/>
        <v>0.12967483157856</v>
      </c>
      <c r="J66" s="7">
        <f t="shared" si="8"/>
        <v>0.129407233355463</v>
      </c>
      <c r="K66" s="7">
        <f t="shared" si="8"/>
        <v>0.128796236875527</v>
      </c>
      <c r="L66" s="7">
        <f t="shared" si="8"/>
        <v>0.135552426035139</v>
      </c>
      <c r="M66" s="2"/>
      <c r="N66" s="2" t="s">
        <v>102</v>
      </c>
      <c r="O66" s="7">
        <f t="array" ref="O66">(B66-MIN($B$58:$B$80))/(MAX($B$58:$B$80)-MIN($B$58:$B$80))*100</f>
        <v>50.5675809491497</v>
      </c>
      <c r="P66" s="7">
        <f t="array" ref="P66">(C66-MIN($B$58:$B$80))/(MAX($B$58:$B$80)-MIN($B$58:$B$80))*100</f>
        <v>50.7945181616724</v>
      </c>
      <c r="Q66" s="7">
        <f t="array" ref="Q66">(D66-MIN($B$58:$B$80))/(MAX($B$58:$B$80)-MIN($B$58:$B$80))*100</f>
        <v>41.8224509853038</v>
      </c>
      <c r="R66" s="7">
        <f t="array" ref="R66">(E66-MIN($B$58:$B$80))/(MAX($B$58:$B$80)-MIN($B$58:$B$80))*100</f>
        <v>35.1786971570203</v>
      </c>
      <c r="S66" s="7">
        <f t="array" ref="S66">(F66-MIN($B$58:$B$80))/(MAX($B$58:$B$80)-MIN($B$58:$B$80))*100</f>
        <v>31.323417956405</v>
      </c>
      <c r="T66" s="7">
        <f t="array" ref="T66">(G66-MIN($B$58:$B$80))/(MAX($B$58:$B$80)-MIN($B$58:$B$80))*100</f>
        <v>29.3110256810444</v>
      </c>
      <c r="U66" s="7">
        <f t="array" ref="U66">(H66-MIN($B$58:$B$80))/(MAX($B$58:$B$80)-MIN($B$58:$B$80))*100</f>
        <v>27.9542850082818</v>
      </c>
      <c r="V66" s="7">
        <f t="array" ref="V66">(I66-MIN($B$58:$B$80))/(MAX($B$58:$B$80)-MIN($B$58:$B$80))*100</f>
        <v>31.640551440044</v>
      </c>
      <c r="W66" s="7">
        <f t="array" ref="W66">(J66-MIN($B$58:$B$80))/(MAX($B$58:$B$80)-MIN($B$58:$B$80))*100</f>
        <v>31.5511099410079</v>
      </c>
      <c r="X66" s="7">
        <f t="array" ref="X66">(K66-MIN($B$58:$B$80))/(MAX($B$58:$B$80)-MIN($B$58:$B$80))*100</f>
        <v>31.3468916900839</v>
      </c>
      <c r="Y66" s="7">
        <f t="array" ref="Y66">(L66-MIN($B$58:$B$80))/(MAX($B$58:$B$80)-MIN($B$58:$B$80))*100</f>
        <v>33.6050669470547</v>
      </c>
      <c r="Z66" s="16"/>
      <c r="AA66" s="1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19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XET66" s="5"/>
      <c r="XEU66" s="5"/>
      <c r="XEV66" s="5"/>
      <c r="XEW66" s="5"/>
      <c r="XEX66" s="5"/>
      <c r="XEY66" s="5"/>
      <c r="XEZ66" s="5"/>
      <c r="XFA66" s="5"/>
      <c r="XFB66" s="5"/>
      <c r="XFC66" s="5"/>
      <c r="XFD66" s="5"/>
    </row>
    <row r="67" s="3" customFormat="1" spans="1:16384">
      <c r="A67" s="2" t="s">
        <v>103</v>
      </c>
      <c r="B67" s="7">
        <f t="shared" ref="B67:L67" si="9">B11-B39</f>
        <v>0.112459916811228</v>
      </c>
      <c r="C67" s="7">
        <f t="shared" si="9"/>
        <v>0.138190641753453</v>
      </c>
      <c r="D67" s="7">
        <f t="shared" si="9"/>
        <v>0.141989892914044</v>
      </c>
      <c r="E67" s="7">
        <f t="shared" si="9"/>
        <v>0.135852815203634</v>
      </c>
      <c r="F67" s="7">
        <f t="shared" si="9"/>
        <v>0.128235169628619</v>
      </c>
      <c r="G67" s="7">
        <f t="shared" si="9"/>
        <v>0.140265234667536</v>
      </c>
      <c r="H67" s="7">
        <f t="shared" si="9"/>
        <v>0.147875270648569</v>
      </c>
      <c r="I67" s="7">
        <f t="shared" si="9"/>
        <v>0.167876061519009</v>
      </c>
      <c r="J67" s="7">
        <f t="shared" si="9"/>
        <v>0.163932565802372</v>
      </c>
      <c r="K67" s="7">
        <f t="shared" si="9"/>
        <v>0.172047819343603</v>
      </c>
      <c r="L67" s="7">
        <f t="shared" si="9"/>
        <v>0.151379391974162</v>
      </c>
      <c r="M67" s="2"/>
      <c r="N67" s="2" t="s">
        <v>103</v>
      </c>
      <c r="O67" s="7">
        <f t="array" ref="O67">(B67-MIN($B$58:$B$80))/(MAX($B$58:$B$80)-MIN($B$58:$B$80))*100</f>
        <v>25.8866724914144</v>
      </c>
      <c r="P67" s="7">
        <f t="array" ref="P67">(C67-MIN($B$58:$B$80))/(MAX($B$58:$B$80)-MIN($B$58:$B$80))*100</f>
        <v>34.4868589331735</v>
      </c>
      <c r="Q67" s="7">
        <f t="array" ref="Q67">(D67-MIN($B$58:$B$80))/(MAX($B$58:$B$80)-MIN($B$58:$B$80))*100</f>
        <v>35.7567131014302</v>
      </c>
      <c r="R67" s="7">
        <f t="array" ref="R67">(E67-MIN($B$58:$B$80))/(MAX($B$58:$B$80)-MIN($B$58:$B$80))*100</f>
        <v>33.7054684266066</v>
      </c>
      <c r="S67" s="7">
        <f t="array" ref="S67">(F67-MIN($B$58:$B$80))/(MAX($B$58:$B$80)-MIN($B$58:$B$80))*100</f>
        <v>31.159361686922</v>
      </c>
      <c r="T67" s="7">
        <f t="array" ref="T67">(G67-MIN($B$58:$B$80))/(MAX($B$58:$B$80)-MIN($B$58:$B$80))*100</f>
        <v>35.1802667517222</v>
      </c>
      <c r="U67" s="7">
        <f t="array" ref="U67">(H67-MIN($B$58:$B$80))/(MAX($B$58:$B$80)-MIN($B$58:$B$80))*100</f>
        <v>37.7238300758156</v>
      </c>
      <c r="V67" s="7">
        <f t="array" ref="V67">(I67-MIN($B$58:$B$80))/(MAX($B$58:$B$80)-MIN($B$58:$B$80))*100</f>
        <v>44.4088547245437</v>
      </c>
      <c r="W67" s="7">
        <f t="array" ref="W67">(J67-MIN($B$58:$B$80))/(MAX($B$58:$B$80)-MIN($B$58:$B$80))*100</f>
        <v>43.0907885421291</v>
      </c>
      <c r="X67" s="7">
        <f t="array" ref="X67">(K67-MIN($B$58:$B$80))/(MAX($B$58:$B$80)-MIN($B$58:$B$80))*100</f>
        <v>45.8032147809328</v>
      </c>
      <c r="Y67" s="7">
        <f t="array" ref="Y67">(L67-MIN($B$58:$B$80))/(MAX($B$58:$B$80)-MIN($B$58:$B$80))*100</f>
        <v>38.8950406337113</v>
      </c>
      <c r="Z67" s="16"/>
      <c r="AA67" s="1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19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XET67" s="5"/>
      <c r="XEU67" s="5"/>
      <c r="XEV67" s="5"/>
      <c r="XEW67" s="5"/>
      <c r="XEX67" s="5"/>
      <c r="XEY67" s="5"/>
      <c r="XEZ67" s="5"/>
      <c r="XFA67" s="5"/>
      <c r="XFB67" s="5"/>
      <c r="XFC67" s="5"/>
      <c r="XFD67" s="5"/>
    </row>
    <row r="68" s="3" customFormat="1" spans="1:16384">
      <c r="A68" s="2" t="s">
        <v>104</v>
      </c>
      <c r="B68" s="7">
        <f t="shared" ref="B68:L68" si="10">B12-B40</f>
        <v>0.137395261326449</v>
      </c>
      <c r="C68" s="7">
        <f t="shared" si="10"/>
        <v>0.121461503444203</v>
      </c>
      <c r="D68" s="7">
        <f t="shared" si="10"/>
        <v>0.115239705382528</v>
      </c>
      <c r="E68" s="7">
        <f t="shared" si="10"/>
        <v>0.108170255211562</v>
      </c>
      <c r="F68" s="7">
        <f t="shared" si="10"/>
        <v>0.103291116209844</v>
      </c>
      <c r="G68" s="7">
        <f t="shared" si="10"/>
        <v>0.094378981892359</v>
      </c>
      <c r="H68" s="7">
        <f t="shared" si="10"/>
        <v>0.082638036967904</v>
      </c>
      <c r="I68" s="7">
        <f t="shared" si="10"/>
        <v>0.084282286024686</v>
      </c>
      <c r="J68" s="7">
        <f t="shared" si="10"/>
        <v>0.095553411102897</v>
      </c>
      <c r="K68" s="7">
        <f t="shared" si="10"/>
        <v>0.104558557919978</v>
      </c>
      <c r="L68" s="7">
        <f t="shared" si="10"/>
        <v>0.108729525561581</v>
      </c>
      <c r="M68" s="2"/>
      <c r="N68" s="2" t="s">
        <v>104</v>
      </c>
      <c r="O68" s="7">
        <f t="array" ref="O68">(B68-MIN($B$58:$B$80))/(MAX($B$58:$B$80)-MIN($B$58:$B$80))*100</f>
        <v>34.2210125576936</v>
      </c>
      <c r="P68" s="7">
        <f t="array" ref="P68">(C68-MIN($B$58:$B$80))/(MAX($B$58:$B$80)-MIN($B$58:$B$80))*100</f>
        <v>28.895344943864</v>
      </c>
      <c r="Q68" s="7">
        <f t="array" ref="Q68">(D68-MIN($B$58:$B$80))/(MAX($B$58:$B$80)-MIN($B$58:$B$80))*100</f>
        <v>26.8157835069622</v>
      </c>
      <c r="R68" s="7">
        <f t="array" ref="R68">(E68-MIN($B$58:$B$80))/(MAX($B$58:$B$80)-MIN($B$58:$B$80))*100</f>
        <v>24.4529045112266</v>
      </c>
      <c r="S68" s="7">
        <f t="array" ref="S68">(F68-MIN($B$58:$B$80))/(MAX($B$58:$B$80)-MIN($B$58:$B$80))*100</f>
        <v>22.8221107740018</v>
      </c>
      <c r="T68" s="7">
        <f t="array" ref="T68">(G68-MIN($B$58:$B$80))/(MAX($B$58:$B$80)-MIN($B$58:$B$80))*100</f>
        <v>19.8433366859624</v>
      </c>
      <c r="U68" s="7">
        <f t="array" ref="U68">(H68-MIN($B$58:$B$80))/(MAX($B$58:$B$80)-MIN($B$58:$B$80))*100</f>
        <v>15.9190665544577</v>
      </c>
      <c r="V68" s="7">
        <f t="array" ref="V68">(I68-MIN($B$58:$B$80))/(MAX($B$58:$B$80)-MIN($B$58:$B$80))*100</f>
        <v>16.4686370961646</v>
      </c>
      <c r="W68" s="7">
        <f t="array" ref="W68">(J68-MIN($B$58:$B$80))/(MAX($B$58:$B$80)-MIN($B$58:$B$80))*100</f>
        <v>20.2358755746239</v>
      </c>
      <c r="X68" s="7">
        <f t="array" ref="X68">(K68-MIN($B$58:$B$80))/(MAX($B$58:$B$80)-MIN($B$58:$B$80))*100</f>
        <v>23.2457379759439</v>
      </c>
      <c r="Y68" s="7">
        <f t="array" ref="Y68">(L68-MIN($B$58:$B$80))/(MAX($B$58:$B$80)-MIN($B$58:$B$80))*100</f>
        <v>24.6398339231382</v>
      </c>
      <c r="Z68" s="16"/>
      <c r="AA68" s="1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19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XET68" s="5"/>
      <c r="XEU68" s="5"/>
      <c r="XEV68" s="5"/>
      <c r="XEW68" s="5"/>
      <c r="XEX68" s="5"/>
      <c r="XEY68" s="5"/>
      <c r="XEZ68" s="5"/>
      <c r="XFA68" s="5"/>
      <c r="XFB68" s="5"/>
      <c r="XFC68" s="5"/>
      <c r="XFD68" s="5"/>
    </row>
    <row r="69" s="3" customFormat="1" spans="1:16384">
      <c r="A69" s="2" t="s">
        <v>105</v>
      </c>
      <c r="B69" s="7">
        <f t="shared" ref="B69:L69" si="11">B13-B41</f>
        <v>0.081635992941227</v>
      </c>
      <c r="C69" s="7">
        <f t="shared" si="11"/>
        <v>0.082257925113526</v>
      </c>
      <c r="D69" s="7">
        <f t="shared" si="11"/>
        <v>0.076550745797867</v>
      </c>
      <c r="E69" s="7">
        <f t="shared" si="11"/>
        <v>0.069816735933204</v>
      </c>
      <c r="F69" s="7">
        <f t="shared" si="11"/>
        <v>0.076267629542769</v>
      </c>
      <c r="G69" s="7">
        <f t="shared" si="11"/>
        <v>0.070616212851555</v>
      </c>
      <c r="H69" s="7">
        <f t="shared" si="11"/>
        <v>0.079215719608186</v>
      </c>
      <c r="I69" s="7">
        <f t="shared" si="11"/>
        <v>0.087854450427537</v>
      </c>
      <c r="J69" s="7">
        <f t="shared" si="11"/>
        <v>0.085939097632043</v>
      </c>
      <c r="K69" s="7">
        <f t="shared" si="11"/>
        <v>0.097969067894603</v>
      </c>
      <c r="L69" s="7">
        <f t="shared" si="11"/>
        <v>0.093084199078272</v>
      </c>
      <c r="M69" s="2"/>
      <c r="N69" s="2" t="s">
        <v>105</v>
      </c>
      <c r="O69" s="7">
        <f t="array" ref="O69">(B69-MIN($B$58:$B$80))/(MAX($B$58:$B$80)-MIN($B$58:$B$80))*100</f>
        <v>15.5841453475495</v>
      </c>
      <c r="P69" s="7">
        <f t="array" ref="P69">(C69-MIN($B$58:$B$80))/(MAX($B$58:$B$80)-MIN($B$58:$B$80))*100</f>
        <v>15.7920187225869</v>
      </c>
      <c r="Q69" s="7">
        <f t="array" ref="Q69">(D69-MIN($B$58:$B$80))/(MAX($B$58:$B$80)-MIN($B$58:$B$80))*100</f>
        <v>13.8844624340864</v>
      </c>
      <c r="R69" s="7">
        <f t="array" ref="R69">(E69-MIN($B$58:$B$80))/(MAX($B$58:$B$80)-MIN($B$58:$B$80))*100</f>
        <v>11.6337003406442</v>
      </c>
      <c r="S69" s="7">
        <f t="array" ref="S69">(F69-MIN($B$58:$B$80))/(MAX($B$58:$B$80)-MIN($B$58:$B$80))*100</f>
        <v>13.78983421883</v>
      </c>
      <c r="T69" s="7">
        <f t="array" ref="T69">(G69-MIN($B$58:$B$80))/(MAX($B$58:$B$80)-MIN($B$58:$B$80))*100</f>
        <v>11.9009159192624</v>
      </c>
      <c r="U69" s="7">
        <f t="array" ref="U69">(H69-MIN($B$58:$B$80))/(MAX($B$58:$B$80)-MIN($B$58:$B$80))*100</f>
        <v>14.7751979917751</v>
      </c>
      <c r="V69" s="7">
        <f t="array" ref="V69">(I69-MIN($B$58:$B$80))/(MAX($B$58:$B$80)-MIN($B$58:$B$80))*100</f>
        <v>17.6625902371707</v>
      </c>
      <c r="W69" s="7">
        <f t="array" ref="W69">(J69-MIN($B$58:$B$80))/(MAX($B$58:$B$80)-MIN($B$58:$B$80))*100</f>
        <v>17.0224065198453</v>
      </c>
      <c r="X69" s="7">
        <f t="array" ref="X69">(K69-MIN($B$58:$B$80))/(MAX($B$58:$B$80)-MIN($B$58:$B$80))*100</f>
        <v>21.043279906784</v>
      </c>
      <c r="Y69" s="7">
        <f t="array" ref="Y69">(L69-MIN($B$58:$B$80))/(MAX($B$58:$B$80)-MIN($B$58:$B$80))*100</f>
        <v>19.4105710476939</v>
      </c>
      <c r="Z69" s="16"/>
      <c r="AA69" s="1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19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XET69" s="5"/>
      <c r="XEU69" s="5"/>
      <c r="XEV69" s="5"/>
      <c r="XEW69" s="5"/>
      <c r="XEX69" s="5"/>
      <c r="XEY69" s="5"/>
      <c r="XEZ69" s="5"/>
      <c r="XFA69" s="5"/>
      <c r="XFB69" s="5"/>
      <c r="XFC69" s="5"/>
      <c r="XFD69" s="5"/>
    </row>
    <row r="70" s="3" customFormat="1" spans="1:16384">
      <c r="A70" s="2" t="s">
        <v>106</v>
      </c>
      <c r="B70" s="7">
        <f t="shared" ref="B70:L70" si="12">B14-B42</f>
        <v>0.20639980859573</v>
      </c>
      <c r="C70" s="7">
        <f t="shared" si="12"/>
        <v>0.21347795051101</v>
      </c>
      <c r="D70" s="7">
        <f t="shared" si="12"/>
        <v>0.205166862183973</v>
      </c>
      <c r="E70" s="7">
        <f t="shared" si="12"/>
        <v>0.195429862156123</v>
      </c>
      <c r="F70" s="7">
        <f t="shared" si="12"/>
        <v>0.201649339324006</v>
      </c>
      <c r="G70" s="7">
        <f t="shared" si="12"/>
        <v>0.199407446812913</v>
      </c>
      <c r="H70" s="7">
        <f t="shared" si="12"/>
        <v>0.192860876438841</v>
      </c>
      <c r="I70" s="7">
        <f t="shared" si="12"/>
        <v>0.191849655862814</v>
      </c>
      <c r="J70" s="7">
        <f t="shared" si="12"/>
        <v>0.189152531871995</v>
      </c>
      <c r="K70" s="7">
        <f t="shared" si="12"/>
        <v>0.18030128456178</v>
      </c>
      <c r="L70" s="7">
        <f t="shared" si="12"/>
        <v>0.169542771733518</v>
      </c>
      <c r="M70" s="2"/>
      <c r="N70" s="2" t="s">
        <v>106</v>
      </c>
      <c r="O70" s="7">
        <f t="array" ref="O70">(B70-MIN($B$58:$B$80))/(MAX($B$58:$B$80)-MIN($B$58:$B$80))*100</f>
        <v>57.2849554966318</v>
      </c>
      <c r="P70" s="7">
        <f t="array" ref="P70">(C70-MIN($B$58:$B$80))/(MAX($B$58:$B$80)-MIN($B$58:$B$80))*100</f>
        <v>59.650739603738</v>
      </c>
      <c r="Q70" s="7">
        <f t="array" ref="Q70">(D70-MIN($B$58:$B$80))/(MAX($B$58:$B$80)-MIN($B$58:$B$80))*100</f>
        <v>56.872857934763</v>
      </c>
      <c r="R70" s="7">
        <f t="array" ref="R70">(E70-MIN($B$58:$B$80))/(MAX($B$58:$B$80)-MIN($B$58:$B$80))*100</f>
        <v>53.618382368647</v>
      </c>
      <c r="S70" s="7">
        <f t="array" ref="S70">(F70-MIN($B$58:$B$80))/(MAX($B$58:$B$80)-MIN($B$58:$B$80))*100</f>
        <v>55.6971680746136</v>
      </c>
      <c r="T70" s="7">
        <f t="array" ref="T70">(G70-MIN($B$58:$B$80))/(MAX($B$58:$B$80)-MIN($B$58:$B$80))*100</f>
        <v>54.9478423707683</v>
      </c>
      <c r="U70" s="7">
        <f t="array" ref="U70">(H70-MIN($B$58:$B$80))/(MAX($B$58:$B$80)-MIN($B$58:$B$80))*100</f>
        <v>52.7597296806854</v>
      </c>
      <c r="V70" s="7">
        <f t="array" ref="V70">(I70-MIN($B$58:$B$80))/(MAX($B$58:$B$80)-MIN($B$58:$B$80))*100</f>
        <v>52.4217413221334</v>
      </c>
      <c r="W70" s="7">
        <f t="array" ref="W70">(J70-MIN($B$58:$B$80))/(MAX($B$58:$B$80)-MIN($B$58:$B$80))*100</f>
        <v>51.5202599519168</v>
      </c>
      <c r="X70" s="7">
        <f t="array" ref="X70">(K70-MIN($B$58:$B$80))/(MAX($B$58:$B$80)-MIN($B$58:$B$80))*100</f>
        <v>48.5618366163563</v>
      </c>
      <c r="Y70" s="7">
        <f t="array" ref="Y70">(L70-MIN($B$58:$B$80))/(MAX($B$58:$B$80)-MIN($B$58:$B$80))*100</f>
        <v>44.9659326390349</v>
      </c>
      <c r="Z70" s="16"/>
      <c r="AA70" s="1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19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XET70" s="5"/>
      <c r="XEU70" s="5"/>
      <c r="XEV70" s="5"/>
      <c r="XEW70" s="5"/>
      <c r="XEX70" s="5"/>
      <c r="XEY70" s="5"/>
      <c r="XEZ70" s="5"/>
      <c r="XFA70" s="5"/>
      <c r="XFB70" s="5"/>
      <c r="XFC70" s="5"/>
      <c r="XFD70" s="5"/>
    </row>
    <row r="71" s="3" customFormat="1" spans="1:16384">
      <c r="A71" s="2" t="s">
        <v>107</v>
      </c>
      <c r="B71" s="7">
        <f t="shared" ref="B71:L71" si="13">B15-B43</f>
        <v>0.213899125450142</v>
      </c>
      <c r="C71" s="7">
        <f t="shared" si="13"/>
        <v>0.215580755221274</v>
      </c>
      <c r="D71" s="7">
        <f t="shared" si="13"/>
        <v>0.213148224878837</v>
      </c>
      <c r="E71" s="7">
        <f t="shared" si="13"/>
        <v>0.223507963874054</v>
      </c>
      <c r="F71" s="7">
        <f t="shared" si="13"/>
        <v>0.218468912670728</v>
      </c>
      <c r="G71" s="7">
        <f t="shared" si="13"/>
        <v>0.194564847944194</v>
      </c>
      <c r="H71" s="7">
        <f t="shared" si="13"/>
        <v>0.186967578691803</v>
      </c>
      <c r="I71" s="7">
        <f t="shared" si="13"/>
        <v>0.19927044723289</v>
      </c>
      <c r="J71" s="7">
        <f t="shared" si="13"/>
        <v>0.190845163967794</v>
      </c>
      <c r="K71" s="7">
        <f t="shared" si="13"/>
        <v>0.165567514890545</v>
      </c>
      <c r="L71" s="7">
        <f t="shared" si="13"/>
        <v>0.166620246306344</v>
      </c>
      <c r="M71" s="2"/>
      <c r="N71" s="2" t="s">
        <v>107</v>
      </c>
      <c r="O71" s="7">
        <f t="array" ref="O71">(B71-MIN($B$58:$B$80))/(MAX($B$58:$B$80)-MIN($B$58:$B$80))*100</f>
        <v>59.7915122795668</v>
      </c>
      <c r="P71" s="7">
        <f t="array" ref="P71">(C71-MIN($B$58:$B$80))/(MAX($B$58:$B$80)-MIN($B$58:$B$80))*100</f>
        <v>60.3535768770557</v>
      </c>
      <c r="Q71" s="7">
        <f t="array" ref="Q71">(D71-MIN($B$58:$B$80))/(MAX($B$58:$B$80)-MIN($B$58:$B$80))*100</f>
        <v>59.540532762785</v>
      </c>
      <c r="R71" s="7">
        <f t="array" ref="R71">(E71-MIN($B$58:$B$80))/(MAX($B$58:$B$80)-MIN($B$58:$B$80))*100</f>
        <v>63.0031513655208</v>
      </c>
      <c r="S71" s="7">
        <f t="array" ref="S71">(F71-MIN($B$58:$B$80))/(MAX($B$58:$B$80)-MIN($B$58:$B$80))*100</f>
        <v>61.3189088913783</v>
      </c>
      <c r="T71" s="7">
        <f t="array" ref="T71">(G71-MIN($B$58:$B$80))/(MAX($B$58:$B$80)-MIN($B$58:$B$80))*100</f>
        <v>53.3292617350828</v>
      </c>
      <c r="U71" s="7">
        <f t="array" ref="U71">(H71-MIN($B$58:$B$80))/(MAX($B$58:$B$80)-MIN($B$58:$B$80))*100</f>
        <v>50.789965537035</v>
      </c>
      <c r="V71" s="7">
        <f t="array" ref="V71">(I71-MIN($B$58:$B$80))/(MAX($B$58:$B$80)-MIN($B$58:$B$80))*100</f>
        <v>54.9020519030187</v>
      </c>
      <c r="W71" s="7">
        <f t="array" ref="W71">(J71-MIN($B$58:$B$80))/(MAX($B$58:$B$80)-MIN($B$58:$B$80))*100</f>
        <v>52.0860019445681</v>
      </c>
      <c r="X71" s="7">
        <f t="array" ref="X71">(K71-MIN($B$58:$B$80))/(MAX($B$58:$B$80)-MIN($B$58:$B$80))*100</f>
        <v>43.6372506807841</v>
      </c>
      <c r="Y71" s="7">
        <f t="array" ref="Y71">(L71-MIN($B$58:$B$80))/(MAX($B$58:$B$80)-MIN($B$58:$B$80))*100</f>
        <v>43.9891135400428</v>
      </c>
      <c r="Z71" s="16"/>
      <c r="AA71" s="1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19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="3" customFormat="1" spans="1:16384">
      <c r="A72" s="2" t="s">
        <v>108</v>
      </c>
      <c r="B72" s="7">
        <f t="shared" ref="B72:L72" si="14">B16-B44</f>
        <v>0.213686401022634</v>
      </c>
      <c r="C72" s="7">
        <f t="shared" si="14"/>
        <v>0.228051274495925</v>
      </c>
      <c r="D72" s="7">
        <f t="shared" si="14"/>
        <v>0.224428017305621</v>
      </c>
      <c r="E72" s="7">
        <f t="shared" si="14"/>
        <v>0.223059257367697</v>
      </c>
      <c r="F72" s="7">
        <f t="shared" si="14"/>
        <v>0.208276985662334</v>
      </c>
      <c r="G72" s="7">
        <f t="shared" si="14"/>
        <v>0.204097730920098</v>
      </c>
      <c r="H72" s="7">
        <f t="shared" si="14"/>
        <v>0.219247468662254</v>
      </c>
      <c r="I72" s="7">
        <f t="shared" si="14"/>
        <v>0.228946575116706</v>
      </c>
      <c r="J72" s="7">
        <f t="shared" si="14"/>
        <v>0.223927253029688</v>
      </c>
      <c r="K72" s="7">
        <f t="shared" si="14"/>
        <v>0.219585250871256</v>
      </c>
      <c r="L72" s="7">
        <f t="shared" si="14"/>
        <v>0.214691854410675</v>
      </c>
      <c r="M72" s="2"/>
      <c r="N72" s="2" t="s">
        <v>108</v>
      </c>
      <c r="O72" s="7">
        <f t="array" ref="O72">(B72-MIN($B$58:$B$80))/(MAX($B$58:$B$80)-MIN($B$58:$B$80))*100</f>
        <v>59.7204116890707</v>
      </c>
      <c r="P72" s="7">
        <f t="array" ref="P72">(C72-MIN($B$58:$B$80))/(MAX($B$58:$B$80)-MIN($B$58:$B$80))*100</f>
        <v>64.5216984915209</v>
      </c>
      <c r="Q72" s="7">
        <f t="array" ref="Q72">(D72-MIN($B$58:$B$80))/(MAX($B$58:$B$80)-MIN($B$58:$B$80))*100</f>
        <v>63.3106681986308</v>
      </c>
      <c r="R72" s="7">
        <f t="array" ref="R72">(E72-MIN($B$58:$B$80))/(MAX($B$58:$B$80)-MIN($B$58:$B$80))*100</f>
        <v>62.8531765932995</v>
      </c>
      <c r="S72" s="7">
        <f t="array" ref="S72">(F72-MIN($B$58:$B$80))/(MAX($B$58:$B$80)-MIN($B$58:$B$80))*100</f>
        <v>57.9123794340933</v>
      </c>
      <c r="T72" s="7">
        <f t="array" ref="T72">(G72-MIN($B$58:$B$80))/(MAX($B$58:$B$80)-MIN($B$58:$B$80))*100</f>
        <v>56.5155136228291</v>
      </c>
      <c r="U72" s="7">
        <f t="array" ref="U72">(H72-MIN($B$58:$B$80))/(MAX($B$58:$B$80)-MIN($B$58:$B$80))*100</f>
        <v>61.5791319009323</v>
      </c>
      <c r="V72" s="7">
        <f t="array" ref="V72">(I72-MIN($B$58:$B$80))/(MAX($B$58:$B$80)-MIN($B$58:$B$80))*100</f>
        <v>64.820941994276</v>
      </c>
      <c r="W72" s="7">
        <f t="array" ref="W72">(J72-MIN($B$58:$B$80))/(MAX($B$58:$B$80)-MIN($B$58:$B$80))*100</f>
        <v>63.1432937408156</v>
      </c>
      <c r="X72" s="7">
        <f t="array" ref="X72">(K72-MIN($B$58:$B$80))/(MAX($B$58:$B$80)-MIN($B$58:$B$80))*100</f>
        <v>61.6920315561363</v>
      </c>
      <c r="Y72" s="7">
        <f t="array" ref="Y72">(L72-MIN($B$58:$B$80))/(MAX($B$58:$B$80)-MIN($B$58:$B$80))*100</f>
        <v>60.0564724341553</v>
      </c>
      <c r="Z72" s="16"/>
      <c r="AA72" s="1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19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XET72" s="5"/>
      <c r="XEU72" s="5"/>
      <c r="XEV72" s="5"/>
      <c r="XEW72" s="5"/>
      <c r="XEX72" s="5"/>
      <c r="XEY72" s="5"/>
      <c r="XEZ72" s="5"/>
      <c r="XFA72" s="5"/>
      <c r="XFB72" s="5"/>
      <c r="XFC72" s="5"/>
      <c r="XFD72" s="5"/>
    </row>
    <row r="73" s="3" customFormat="1" spans="1:16384">
      <c r="A73" s="2" t="s">
        <v>109</v>
      </c>
      <c r="B73" s="7">
        <f t="shared" ref="B73:L73" si="15">B17-B45</f>
        <v>0.102155591411382</v>
      </c>
      <c r="C73" s="7">
        <f t="shared" si="15"/>
        <v>0.110385642837742</v>
      </c>
      <c r="D73" s="7">
        <f t="shared" si="15"/>
        <v>0.101423287613123</v>
      </c>
      <c r="E73" s="7">
        <f t="shared" si="15"/>
        <v>0.098953755324842</v>
      </c>
      <c r="F73" s="7">
        <f t="shared" si="15"/>
        <v>0.121321927539881</v>
      </c>
      <c r="G73" s="7">
        <f t="shared" si="15"/>
        <v>0.128064448147306</v>
      </c>
      <c r="H73" s="7">
        <f t="shared" si="15"/>
        <v>0.131492844535568</v>
      </c>
      <c r="I73" s="7">
        <f t="shared" si="15"/>
        <v>0.137742056612304</v>
      </c>
      <c r="J73" s="7">
        <f t="shared" si="15"/>
        <v>0.134089674600932</v>
      </c>
      <c r="K73" s="7">
        <f t="shared" si="15"/>
        <v>0.129421224830498</v>
      </c>
      <c r="L73" s="7">
        <f t="shared" si="15"/>
        <v>0.161772874732706</v>
      </c>
      <c r="M73" s="2"/>
      <c r="N73" s="2" t="s">
        <v>109</v>
      </c>
      <c r="O73" s="7">
        <f t="array" ref="O73">(B73-MIN($B$58:$B$80))/(MAX($B$58:$B$80)-MIN($B$58:$B$80))*100</f>
        <v>22.4425752188264</v>
      </c>
      <c r="P73" s="7">
        <f t="array" ref="P73">(C73-MIN($B$58:$B$80))/(MAX($B$58:$B$80)-MIN($B$58:$B$80))*100</f>
        <v>25.1933712749379</v>
      </c>
      <c r="Q73" s="7">
        <f t="array" ref="Q73">(D73-MIN($B$58:$B$80))/(MAX($B$58:$B$80)-MIN($B$58:$B$80))*100</f>
        <v>22.1978114505619</v>
      </c>
      <c r="R73" s="7">
        <f t="array" ref="R73">(E73-MIN($B$58:$B$80))/(MAX($B$58:$B$80)-MIN($B$58:$B$80))*100</f>
        <v>21.3723998793431</v>
      </c>
      <c r="S73" s="7">
        <f t="array" ref="S73">(F73-MIN($B$58:$B$80))/(MAX($B$58:$B$80)-MIN($B$58:$B$80))*100</f>
        <v>28.8486933705935</v>
      </c>
      <c r="T73" s="7">
        <f t="array" ref="T73">(G73-MIN($B$58:$B$80))/(MAX($B$58:$B$80)-MIN($B$58:$B$80))*100</f>
        <v>31.1023000778067</v>
      </c>
      <c r="U73" s="7">
        <f t="array" ref="U73">(H73-MIN($B$58:$B$80))/(MAX($B$58:$B$80)-MIN($B$58:$B$80))*100</f>
        <v>32.2482004829259</v>
      </c>
      <c r="V73" s="7">
        <f t="array" ref="V73">(I73-MIN($B$58:$B$80))/(MAX($B$58:$B$80)-MIN($B$58:$B$80))*100</f>
        <v>34.3369247258184</v>
      </c>
      <c r="W73" s="7">
        <f t="array" ref="W73">(J73-MIN($B$58:$B$80))/(MAX($B$58:$B$80)-MIN($B$58:$B$80))*100</f>
        <v>33.116159810533</v>
      </c>
      <c r="X73" s="7">
        <f t="array" ref="X73">(K73-MIN($B$58:$B$80))/(MAX($B$58:$B$80)-MIN($B$58:$B$80))*100</f>
        <v>31.5557864238573</v>
      </c>
      <c r="Y73" s="7">
        <f t="array" ref="Y73">(L73-MIN($B$58:$B$80))/(MAX($B$58:$B$80)-MIN($B$58:$B$80))*100</f>
        <v>42.3689376849366</v>
      </c>
      <c r="Z73" s="16"/>
      <c r="AA73" s="1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19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XET73" s="5"/>
      <c r="XEU73" s="5"/>
      <c r="XEV73" s="5"/>
      <c r="XEW73" s="5"/>
      <c r="XEX73" s="5"/>
      <c r="XEY73" s="5"/>
      <c r="XEZ73" s="5"/>
      <c r="XFA73" s="5"/>
      <c r="XFB73" s="5"/>
      <c r="XFC73" s="5"/>
      <c r="XFD73" s="5"/>
    </row>
    <row r="74" s="3" customFormat="1" spans="1:16384">
      <c r="A74" s="2" t="s">
        <v>110</v>
      </c>
      <c r="B74" s="7">
        <f t="shared" ref="B74:L74" si="16">B18-B46</f>
        <v>0.099572251287958</v>
      </c>
      <c r="C74" s="7">
        <f t="shared" si="16"/>
        <v>0.119736218255523</v>
      </c>
      <c r="D74" s="7">
        <f t="shared" si="16"/>
        <v>0.146075992866123</v>
      </c>
      <c r="E74" s="7">
        <f t="shared" si="16"/>
        <v>0.167844467465665</v>
      </c>
      <c r="F74" s="7">
        <f t="shared" si="16"/>
        <v>0.168494279079038</v>
      </c>
      <c r="G74" s="7">
        <f t="shared" si="16"/>
        <v>0.151291314841225</v>
      </c>
      <c r="H74" s="7">
        <f t="shared" si="16"/>
        <v>0.144303524787969</v>
      </c>
      <c r="I74" s="7">
        <f t="shared" si="16"/>
        <v>0.148797636805372</v>
      </c>
      <c r="J74" s="7">
        <f t="shared" si="16"/>
        <v>0.166367495014309</v>
      </c>
      <c r="K74" s="7">
        <f t="shared" si="16"/>
        <v>0.181087784534509</v>
      </c>
      <c r="L74" s="7">
        <f t="shared" si="16"/>
        <v>0.174752264491992</v>
      </c>
      <c r="M74" s="2"/>
      <c r="N74" s="2" t="s">
        <v>110</v>
      </c>
      <c r="O74" s="7">
        <f t="array" ref="O74">(B74-MIN($B$58:$B$80))/(MAX($B$58:$B$80)-MIN($B$58:$B$80))*100</f>
        <v>21.5791247426424</v>
      </c>
      <c r="P74" s="7">
        <f t="array" ref="P74">(C74-MIN($B$58:$B$80))/(MAX($B$58:$B$80)-MIN($B$58:$B$80))*100</f>
        <v>28.3186890462487</v>
      </c>
      <c r="Q74" s="7">
        <f t="array" ref="Q74">(D74-MIN($B$58:$B$80))/(MAX($B$58:$B$80)-MIN($B$58:$B$80))*100</f>
        <v>37.122443040499</v>
      </c>
      <c r="R74" s="7">
        <f t="array" ref="R74">(E74-MIN($B$58:$B$80))/(MAX($B$58:$B$80)-MIN($B$58:$B$80))*100</f>
        <v>44.3982947908527</v>
      </c>
      <c r="S74" s="7">
        <f t="array" ref="S74">(F74-MIN($B$58:$B$80))/(MAX($B$58:$B$80)-MIN($B$58:$B$80))*100</f>
        <v>44.6154865349476</v>
      </c>
      <c r="T74" s="7">
        <f t="array" ref="T74">(G74-MIN($B$58:$B$80))/(MAX($B$58:$B$80)-MIN($B$58:$B$80))*100</f>
        <v>38.8656019075885</v>
      </c>
      <c r="U74" s="7">
        <f t="array" ref="U74">(H74-MIN($B$58:$B$80))/(MAX($B$58:$B$80)-MIN($B$58:$B$80))*100</f>
        <v>36.5300168275409</v>
      </c>
      <c r="V74" s="7">
        <f t="array" ref="V74">(I74-MIN($B$58:$B$80))/(MAX($B$58:$B$80)-MIN($B$58:$B$80))*100</f>
        <v>38.0321199096188</v>
      </c>
      <c r="W74" s="7">
        <f t="array" ref="W74">(J74-MIN($B$58:$B$80))/(MAX($B$58:$B$80)-MIN($B$58:$B$80))*100</f>
        <v>43.9046344497809</v>
      </c>
      <c r="X74" s="7">
        <f t="array" ref="X74">(K74-MIN($B$58:$B$80))/(MAX($B$58:$B$80)-MIN($B$58:$B$80))*100</f>
        <v>48.8247148064226</v>
      </c>
      <c r="Y74" s="7">
        <f t="array" ref="Y74">(L74-MIN($B$58:$B$80))/(MAX($B$58:$B$80)-MIN($B$58:$B$80))*100</f>
        <v>46.7071431603268</v>
      </c>
      <c r="Z74" s="16"/>
      <c r="AA74" s="1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19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XET74" s="5"/>
      <c r="XEU74" s="5"/>
      <c r="XEV74" s="5"/>
      <c r="XEW74" s="5"/>
      <c r="XEX74" s="5"/>
      <c r="XEY74" s="5"/>
      <c r="XEZ74" s="5"/>
      <c r="XFA74" s="5"/>
      <c r="XFB74" s="5"/>
      <c r="XFC74" s="5"/>
      <c r="XFD74" s="5"/>
    </row>
    <row r="75" s="3" customFormat="1" spans="1:16384">
      <c r="A75" s="2" t="s">
        <v>113</v>
      </c>
      <c r="B75" s="7">
        <f t="shared" ref="B75:L75" si="17">B19-B47</f>
        <v>0.183467873869998</v>
      </c>
      <c r="C75" s="7">
        <f t="shared" si="17"/>
        <v>0.184440069202271</v>
      </c>
      <c r="D75" s="7">
        <f t="shared" si="17"/>
        <v>0.176755632242303</v>
      </c>
      <c r="E75" s="7">
        <f t="shared" si="17"/>
        <v>0.243018773595016</v>
      </c>
      <c r="F75" s="7">
        <f t="shared" si="17"/>
        <v>0.232410366977306</v>
      </c>
      <c r="G75" s="7">
        <f t="shared" si="17"/>
        <v>0.141572656613357</v>
      </c>
      <c r="H75" s="7">
        <f t="shared" si="17"/>
        <v>0.116122639011614</v>
      </c>
      <c r="I75" s="7">
        <f t="shared" si="17"/>
        <v>0.155238282547368</v>
      </c>
      <c r="J75" s="7">
        <f t="shared" si="17"/>
        <v>0.172819969149472</v>
      </c>
      <c r="K75" s="7">
        <f t="shared" si="17"/>
        <v>0.174997631055506</v>
      </c>
      <c r="L75" s="7">
        <f t="shared" si="17"/>
        <v>0.183117584411345</v>
      </c>
      <c r="M75" s="2"/>
      <c r="N75" s="2" t="s">
        <v>113</v>
      </c>
      <c r="O75" s="7">
        <f t="array" ref="O75">(B75-MIN($B$58:$B$80))/(MAX($B$58:$B$80)-MIN($B$58:$B$80))*100</f>
        <v>49.6202311426008</v>
      </c>
      <c r="P75" s="7">
        <f t="array" ref="P75">(C75-MIN($B$58:$B$80))/(MAX($B$58:$B$80)-MIN($B$58:$B$80))*100</f>
        <v>49.9451757811265</v>
      </c>
      <c r="Q75" s="7">
        <f t="array" ref="Q75">(D75-MIN($B$58:$B$80))/(MAX($B$58:$B$80)-MIN($B$58:$B$80))*100</f>
        <v>47.3767448214835</v>
      </c>
      <c r="R75" s="7">
        <f t="array" ref="R75">(E75-MIN($B$58:$B$80))/(MAX($B$58:$B$80)-MIN($B$58:$B$80))*100</f>
        <v>69.5244056872208</v>
      </c>
      <c r="S75" s="7">
        <f t="array" ref="S75">(F75-MIN($B$58:$B$80))/(MAX($B$58:$B$80)-MIN($B$58:$B$80))*100</f>
        <v>65.9786729118267</v>
      </c>
      <c r="T75" s="7">
        <f t="array" ref="T75">(G75-MIN($B$58:$B$80))/(MAX($B$58:$B$80)-MIN($B$58:$B$80))*100</f>
        <v>35.617256868299</v>
      </c>
      <c r="U75" s="7">
        <f t="array" ref="U75">(H75-MIN($B$58:$B$80))/(MAX($B$58:$B$80)-MIN($B$58:$B$80))*100</f>
        <v>27.1108934909556</v>
      </c>
      <c r="V75" s="7">
        <f t="array" ref="V75">(I75-MIN($B$58:$B$80))/(MAX($B$58:$B$80)-MIN($B$58:$B$80))*100</f>
        <v>40.1848285608853</v>
      </c>
      <c r="W75" s="7">
        <f t="array" ref="W75">(J75-MIN($B$58:$B$80))/(MAX($B$58:$B$80)-MIN($B$58:$B$80))*100</f>
        <v>46.061296599706</v>
      </c>
      <c r="X75" s="7">
        <f t="array" ref="X75">(K75-MIN($B$58:$B$80))/(MAX($B$58:$B$80)-MIN($B$58:$B$80))*100</f>
        <v>46.7891539935828</v>
      </c>
      <c r="Y75" s="7">
        <f t="array" ref="Y75">(L75-MIN($B$58:$B$80))/(MAX($B$58:$B$80)-MIN($B$58:$B$80))*100</f>
        <v>49.5031510890943</v>
      </c>
      <c r="Z75" s="16"/>
      <c r="AA75" s="1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19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XET75" s="5"/>
      <c r="XEU75" s="5"/>
      <c r="XEV75" s="5"/>
      <c r="XEW75" s="5"/>
      <c r="XEX75" s="5"/>
      <c r="XEY75" s="5"/>
      <c r="XEZ75" s="5"/>
      <c r="XFA75" s="5"/>
      <c r="XFB75" s="5"/>
      <c r="XFC75" s="5"/>
      <c r="XFD75" s="5"/>
    </row>
    <row r="76" s="3" customFormat="1" spans="1:16384">
      <c r="A76" s="2" t="s">
        <v>114</v>
      </c>
      <c r="B76" s="7">
        <f t="shared" ref="B76:L76" si="18">B20-B48</f>
        <v>0.169232463509042</v>
      </c>
      <c r="C76" s="7">
        <f t="shared" si="18"/>
        <v>0.152395001756861</v>
      </c>
      <c r="D76" s="7">
        <f t="shared" si="18"/>
        <v>0.191982950616672</v>
      </c>
      <c r="E76" s="7">
        <f t="shared" si="18"/>
        <v>0.184279029812548</v>
      </c>
      <c r="F76" s="7">
        <f t="shared" si="18"/>
        <v>0.215692528704406</v>
      </c>
      <c r="G76" s="7">
        <f t="shared" si="18"/>
        <v>0.203755923746651</v>
      </c>
      <c r="H76" s="7">
        <f t="shared" si="18"/>
        <v>0.212171042956279</v>
      </c>
      <c r="I76" s="7">
        <f t="shared" si="18"/>
        <v>0.227755915072041</v>
      </c>
      <c r="J76" s="7">
        <f t="shared" si="18"/>
        <v>0.223416847805965</v>
      </c>
      <c r="K76" s="7">
        <f t="shared" si="18"/>
        <v>0.226918376356747</v>
      </c>
      <c r="L76" s="7">
        <f t="shared" si="18"/>
        <v>0.235226544681375</v>
      </c>
      <c r="M76" s="2"/>
      <c r="N76" s="2" t="s">
        <v>114</v>
      </c>
      <c r="O76" s="7">
        <f t="array" ref="O76">(B76-MIN($B$58:$B$80))/(MAX($B$58:$B$80)-MIN($B$58:$B$80))*100</f>
        <v>44.8622158338964</v>
      </c>
      <c r="P76" s="7">
        <f t="array" ref="P76">(C76-MIN($B$58:$B$80))/(MAX($B$58:$B$80)-MIN($B$58:$B$80))*100</f>
        <v>39.2344960319909</v>
      </c>
      <c r="Q76" s="7">
        <f t="array" ref="Q76">(D76-MIN($B$58:$B$80))/(MAX($B$58:$B$80)-MIN($B$58:$B$80))*100</f>
        <v>52.4662934961379</v>
      </c>
      <c r="R76" s="7">
        <f t="array" ref="R76">(E76-MIN($B$58:$B$80))/(MAX($B$58:$B$80)-MIN($B$58:$B$80))*100</f>
        <v>49.8913502950901</v>
      </c>
      <c r="S76" s="7">
        <f t="array" ref="S76">(F76-MIN($B$58:$B$80))/(MAX($B$58:$B$80)-MIN($B$58:$B$80))*100</f>
        <v>60.3909358242419</v>
      </c>
      <c r="T76" s="7">
        <f t="array" ref="T76">(G76-MIN($B$58:$B$80))/(MAX($B$58:$B$80)-MIN($B$58:$B$80))*100</f>
        <v>56.4012686714966</v>
      </c>
      <c r="U76" s="7">
        <f t="array" ref="U76">(H76-MIN($B$58:$B$80))/(MAX($B$58:$B$80)-MIN($B$58:$B$80))*100</f>
        <v>59.2139214162184</v>
      </c>
      <c r="V76" s="7">
        <f t="array" ref="V76">(I76-MIN($B$58:$B$80))/(MAX($B$58:$B$80)-MIN($B$58:$B$80))*100</f>
        <v>64.4229781438262</v>
      </c>
      <c r="W76" s="7">
        <f t="array" ref="W76">(J76-MIN($B$58:$B$80))/(MAX($B$58:$B$80)-MIN($B$58:$B$80))*100</f>
        <v>62.9726969117437</v>
      </c>
      <c r="X76" s="7">
        <f t="array" ref="X76">(K76-MIN($B$58:$B$80))/(MAX($B$58:$B$80)-MIN($B$58:$B$80))*100</f>
        <v>64.1430408657319</v>
      </c>
      <c r="Y76" s="7">
        <f t="array" ref="Y76">(L76-MIN($B$58:$B$80))/(MAX($B$58:$B$80)-MIN($B$58:$B$80))*100</f>
        <v>66.9199465588966</v>
      </c>
      <c r="Z76" s="16"/>
      <c r="AA76" s="1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19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XET76" s="5"/>
      <c r="XEU76" s="5"/>
      <c r="XEV76" s="5"/>
      <c r="XEW76" s="5"/>
      <c r="XEX76" s="5"/>
      <c r="XEY76" s="5"/>
      <c r="XEZ76" s="5"/>
      <c r="XFA76" s="5"/>
      <c r="XFB76" s="5"/>
      <c r="XFC76" s="5"/>
      <c r="XFD76" s="5"/>
    </row>
    <row r="77" s="3" customFormat="1" spans="1:16384">
      <c r="A77" s="2" t="s">
        <v>115</v>
      </c>
      <c r="B77" s="7">
        <f t="shared" ref="B77:L77" si="19">B21-B49</f>
        <v>0.259639723993124</v>
      </c>
      <c r="C77" s="7">
        <f t="shared" si="19"/>
        <v>0.26008650854471</v>
      </c>
      <c r="D77" s="7">
        <f t="shared" si="19"/>
        <v>0.242085132739716</v>
      </c>
      <c r="E77" s="7">
        <f t="shared" si="19"/>
        <v>0.231031519147107</v>
      </c>
      <c r="F77" s="7">
        <f t="shared" si="19"/>
        <v>0.224034207059927</v>
      </c>
      <c r="G77" s="7">
        <f t="shared" si="19"/>
        <v>0.216458053368965</v>
      </c>
      <c r="H77" s="7">
        <f t="shared" si="19"/>
        <v>0.244597896206087</v>
      </c>
      <c r="I77" s="7">
        <f t="shared" si="19"/>
        <v>0.256313131837952</v>
      </c>
      <c r="J77" s="7">
        <f t="shared" si="19"/>
        <v>0.256806303866492</v>
      </c>
      <c r="K77" s="7">
        <f t="shared" si="19"/>
        <v>0.248206329572298</v>
      </c>
      <c r="L77" s="7">
        <f t="shared" si="19"/>
        <v>0.259799709072577</v>
      </c>
      <c r="M77" s="2"/>
      <c r="N77" s="2" t="s">
        <v>115</v>
      </c>
      <c r="O77" s="7">
        <f t="array" ref="O77">(B77-MIN($B$58:$B$80))/(MAX($B$58:$B$80)-MIN($B$58:$B$80))*100</f>
        <v>75.0797591638103</v>
      </c>
      <c r="P77" s="7">
        <f t="array" ref="P77">(C77-MIN($B$58:$B$80))/(MAX($B$58:$B$80)-MIN($B$58:$B$80))*100</f>
        <v>75.2290915456831</v>
      </c>
      <c r="Q77" s="7">
        <f t="array" ref="Q77">(D77-MIN($B$58:$B$80))/(MAX($B$58:$B$80)-MIN($B$58:$B$80))*100</f>
        <v>69.2123474205667</v>
      </c>
      <c r="R77" s="7">
        <f t="array" ref="R77">(E77-MIN($B$58:$B$80))/(MAX($B$58:$B$80)-MIN($B$58:$B$80))*100</f>
        <v>65.517809549401</v>
      </c>
      <c r="S77" s="7">
        <f t="array" ref="S77">(F77-MIN($B$58:$B$80))/(MAX($B$58:$B$80)-MIN($B$58:$B$80))*100</f>
        <v>63.1790418436311</v>
      </c>
      <c r="T77" s="7">
        <f t="array" ref="T77">(G77-MIN($B$58:$B$80))/(MAX($B$58:$B$80)-MIN($B$58:$B$80))*100</f>
        <v>60.6468032689313</v>
      </c>
      <c r="U77" s="7">
        <f t="array" ref="U77">(H77-MIN($B$58:$B$80))/(MAX($B$58:$B$80)-MIN($B$58:$B$80))*100</f>
        <v>70.0522084949575</v>
      </c>
      <c r="V77" s="7">
        <f t="array" ref="V77">(I77-MIN($B$58:$B$80))/(MAX($B$58:$B$80)-MIN($B$58:$B$80))*100</f>
        <v>73.9678856035274</v>
      </c>
      <c r="W77" s="7">
        <f t="array" ref="W77">(J77-MIN($B$58:$B$80))/(MAX($B$58:$B$80)-MIN($B$58:$B$80))*100</f>
        <v>74.1327224436408</v>
      </c>
      <c r="X77" s="7">
        <f t="array" ref="X77">(K77-MIN($B$58:$B$80))/(MAX($B$58:$B$80)-MIN($B$58:$B$80))*100</f>
        <v>71.2582841023009</v>
      </c>
      <c r="Y77" s="7">
        <f t="array" ref="Y77">(L77-MIN($B$58:$B$80))/(MAX($B$58:$B$80)-MIN($B$58:$B$80))*100</f>
        <v>75.1332322592744</v>
      </c>
      <c r="Z77" s="16"/>
      <c r="AA77" s="1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19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XET77" s="5"/>
      <c r="XEU77" s="5"/>
      <c r="XEV77" s="5"/>
      <c r="XEW77" s="5"/>
      <c r="XEX77" s="5"/>
      <c r="XEY77" s="5"/>
      <c r="XEZ77" s="5"/>
      <c r="XFA77" s="5"/>
      <c r="XFB77" s="5"/>
      <c r="XFC77" s="5"/>
      <c r="XFD77" s="5"/>
    </row>
    <row r="78" s="3" customFormat="1" spans="1:16384">
      <c r="A78" s="2" t="s">
        <v>117</v>
      </c>
      <c r="B78" s="7">
        <f t="shared" ref="B78:L78" si="20">B22-B50</f>
        <v>0.25271651228545</v>
      </c>
      <c r="C78" s="7">
        <f t="shared" si="20"/>
        <v>0.252353822609558</v>
      </c>
      <c r="D78" s="7">
        <f t="shared" si="20"/>
        <v>0.239980014059482</v>
      </c>
      <c r="E78" s="7">
        <f t="shared" si="20"/>
        <v>0.232012782035261</v>
      </c>
      <c r="F78" s="7">
        <f t="shared" si="20"/>
        <v>0.245019295678806</v>
      </c>
      <c r="G78" s="7">
        <f t="shared" si="20"/>
        <v>0.233493275258073</v>
      </c>
      <c r="H78" s="7">
        <f t="shared" si="20"/>
        <v>0.233873815019329</v>
      </c>
      <c r="I78" s="7">
        <f t="shared" si="20"/>
        <v>0.25009542045217</v>
      </c>
      <c r="J78" s="7">
        <f t="shared" si="20"/>
        <v>0.255717593329921</v>
      </c>
      <c r="K78" s="7">
        <f t="shared" si="20"/>
        <v>0.277249165803057</v>
      </c>
      <c r="L78" s="7">
        <f t="shared" si="20"/>
        <v>0.275853074982219</v>
      </c>
      <c r="M78" s="2"/>
      <c r="N78" s="2" t="s">
        <v>117</v>
      </c>
      <c r="O78" s="7">
        <f t="array" ref="O78">(B78-MIN($B$58:$B$80))/(MAX($B$58:$B$80)-MIN($B$58:$B$80))*100</f>
        <v>72.7657586218335</v>
      </c>
      <c r="P78" s="7">
        <f t="array" ref="P78">(C78-MIN($B$58:$B$80))/(MAX($B$58:$B$80)-MIN($B$58:$B$80))*100</f>
        <v>72.6445339443253</v>
      </c>
      <c r="Q78" s="7">
        <f t="array" ref="Q78">(D78-MIN($B$58:$B$80))/(MAX($B$58:$B$80)-MIN($B$58:$B$80))*100</f>
        <v>68.5087367305184</v>
      </c>
      <c r="R78" s="7">
        <f t="array" ref="R78">(E78-MIN($B$58:$B$80))/(MAX($B$58:$B$80)-MIN($B$58:$B$80))*100</f>
        <v>65.8457849098097</v>
      </c>
      <c r="S78" s="7">
        <f t="array" ref="S78">(F78-MIN($B$58:$B$80))/(MAX($B$58:$B$80)-MIN($B$58:$B$80))*100</f>
        <v>70.1930562184468</v>
      </c>
      <c r="T78" s="7">
        <f t="array" ref="T78">(G78-MIN($B$58:$B$80))/(MAX($B$58:$B$80)-MIN($B$58:$B$80))*100</f>
        <v>66.3406220265459</v>
      </c>
      <c r="U78" s="7">
        <f t="array" ref="U78">(H78-MIN($B$58:$B$80))/(MAX($B$58:$B$80)-MIN($B$58:$B$80))*100</f>
        <v>66.4678128811624</v>
      </c>
      <c r="V78" s="7">
        <f t="array" ref="V78">(I78-MIN($B$58:$B$80))/(MAX($B$58:$B$80)-MIN($B$58:$B$80))*100</f>
        <v>71.8896900890659</v>
      </c>
      <c r="W78" s="7">
        <f t="array" ref="W78">(J78-MIN($B$58:$B$80))/(MAX($B$58:$B$80)-MIN($B$58:$B$80))*100</f>
        <v>73.7688339944564</v>
      </c>
      <c r="X78" s="7">
        <f t="array" ref="X78">(K78-MIN($B$58:$B$80))/(MAX($B$58:$B$80)-MIN($B$58:$B$80))*100</f>
        <v>80.9655040482152</v>
      </c>
      <c r="Y78" s="7">
        <f t="array" ref="Y78">(L78-MIN($B$58:$B$80))/(MAX($B$58:$B$80)-MIN($B$58:$B$80))*100</f>
        <v>80.4988774228172</v>
      </c>
      <c r="Z78" s="16"/>
      <c r="AA78" s="1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19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XET78" s="5"/>
      <c r="XEU78" s="5"/>
      <c r="XEV78" s="5"/>
      <c r="XEW78" s="5"/>
      <c r="XEX78" s="5"/>
      <c r="XEY78" s="5"/>
      <c r="XEZ78" s="5"/>
      <c r="XFA78" s="5"/>
      <c r="XFB78" s="5"/>
      <c r="XFC78" s="5"/>
      <c r="XFD78" s="5"/>
    </row>
    <row r="79" s="3" customFormat="1" spans="1:16384">
      <c r="A79" s="2" t="s">
        <v>118</v>
      </c>
      <c r="B79" s="7">
        <f t="shared" ref="B79:L79" si="21">B23-B51</f>
        <v>0.334198091627634</v>
      </c>
      <c r="C79" s="7">
        <f t="shared" si="21"/>
        <v>0.35787325095784</v>
      </c>
      <c r="D79" s="7">
        <f t="shared" si="21"/>
        <v>0.342113108050329</v>
      </c>
      <c r="E79" s="7">
        <f t="shared" si="21"/>
        <v>0.310358581544171</v>
      </c>
      <c r="F79" s="7">
        <f t="shared" si="21"/>
        <v>0.306265831396161</v>
      </c>
      <c r="G79" s="7">
        <f t="shared" si="21"/>
        <v>0.299841335152133</v>
      </c>
      <c r="H79" s="7">
        <f t="shared" si="21"/>
        <v>0.258217802958335</v>
      </c>
      <c r="I79" s="7">
        <f t="shared" si="21"/>
        <v>0.278016085950582</v>
      </c>
      <c r="J79" s="7">
        <f t="shared" si="21"/>
        <v>0.283751268210185</v>
      </c>
      <c r="K79" s="7">
        <f t="shared" si="21"/>
        <v>0.297699342854069</v>
      </c>
      <c r="L79" s="7">
        <f t="shared" si="21"/>
        <v>0.306157723564464</v>
      </c>
      <c r="M79" s="2"/>
      <c r="N79" s="2" t="s">
        <v>118</v>
      </c>
      <c r="O79" s="7">
        <f t="array" ref="O79">(B79-MIN($B$58:$B$80))/(MAX($B$58:$B$80)-MIN($B$58:$B$80))*100</f>
        <v>100</v>
      </c>
      <c r="P79" s="7">
        <f t="array" ref="P79">(C79-MIN($B$58:$B$80))/(MAX($B$58:$B$80)-MIN($B$58:$B$80))*100</f>
        <v>107.913138270892</v>
      </c>
      <c r="Q79" s="7">
        <f t="array" ref="Q79">(D79-MIN($B$58:$B$80))/(MAX($B$58:$B$80)-MIN($B$58:$B$80))*100</f>
        <v>102.645499381677</v>
      </c>
      <c r="R79" s="7">
        <f t="array" ref="R79">(E79-MIN($B$58:$B$80))/(MAX($B$58:$B$80)-MIN($B$58:$B$80))*100</f>
        <v>92.0319294594951</v>
      </c>
      <c r="S79" s="7">
        <f t="array" ref="S79">(F79-MIN($B$58:$B$80))/(MAX($B$58:$B$80)-MIN($B$58:$B$80))*100</f>
        <v>90.6639767721357</v>
      </c>
      <c r="T79" s="7">
        <f t="array" ref="T79">(G79-MIN($B$58:$B$80))/(MAX($B$58:$B$80)-MIN($B$58:$B$80))*100</f>
        <v>88.5166658970211</v>
      </c>
      <c r="U79" s="7">
        <f t="array" ref="U79">(H79-MIN($B$58:$B$80))/(MAX($B$58:$B$80)-MIN($B$58:$B$80))*100</f>
        <v>74.6044990989617</v>
      </c>
      <c r="V79" s="7">
        <f t="array" ref="V79">(I79-MIN($B$58:$B$80))/(MAX($B$58:$B$80)-MIN($B$58:$B$80))*100</f>
        <v>81.2218379163618</v>
      </c>
      <c r="W79" s="7">
        <f t="array" ref="W79">(J79-MIN($B$58:$B$80))/(MAX($B$58:$B$80)-MIN($B$58:$B$80))*100</f>
        <v>83.138753853274</v>
      </c>
      <c r="X79" s="7">
        <f t="array" ref="X79">(K79-MIN($B$58:$B$80))/(MAX($B$58:$B$80)-MIN($B$58:$B$80))*100</f>
        <v>87.8007306421255</v>
      </c>
      <c r="Y79" s="7">
        <f t="array" ref="Y79">(L79-MIN($B$58:$B$80))/(MAX($B$58:$B$80)-MIN($B$58:$B$80))*100</f>
        <v>90.6278430250106</v>
      </c>
      <c r="Z79" s="16"/>
      <c r="AA79" s="1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19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XET79" s="5"/>
      <c r="XEU79" s="5"/>
      <c r="XEV79" s="5"/>
      <c r="XEW79" s="5"/>
      <c r="XEX79" s="5"/>
      <c r="XEY79" s="5"/>
      <c r="XEZ79" s="5"/>
      <c r="XFA79" s="5"/>
      <c r="XFB79" s="5"/>
      <c r="XFC79" s="5"/>
      <c r="XFD79" s="5"/>
    </row>
    <row r="80" s="3" customFormat="1" spans="1:16384">
      <c r="A80" s="2" t="s">
        <v>120</v>
      </c>
      <c r="B80" s="7">
        <f t="shared" ref="B80:L80" si="22">B24-B52</f>
        <v>0.301718751617644</v>
      </c>
      <c r="C80" s="7">
        <f t="shared" si="22"/>
        <v>0.328461460140387</v>
      </c>
      <c r="D80" s="7">
        <f t="shared" si="22"/>
        <v>0.303888419022491</v>
      </c>
      <c r="E80" s="7">
        <f t="shared" si="22"/>
        <v>0.351911269271961</v>
      </c>
      <c r="F80" s="7">
        <f t="shared" si="22"/>
        <v>0.34834429933844</v>
      </c>
      <c r="G80" s="7">
        <f t="shared" si="22"/>
        <v>0.339305723247791</v>
      </c>
      <c r="H80" s="7">
        <f t="shared" si="22"/>
        <v>0.305063283793854</v>
      </c>
      <c r="I80" s="7">
        <f t="shared" si="22"/>
        <v>0.319454697511723</v>
      </c>
      <c r="J80" s="7">
        <f t="shared" si="22"/>
        <v>0.317221738001111</v>
      </c>
      <c r="K80" s="7">
        <f t="shared" si="22"/>
        <v>0.319355435917723</v>
      </c>
      <c r="L80" s="7">
        <f t="shared" si="22"/>
        <v>0.316701024607771</v>
      </c>
      <c r="M80" s="2"/>
      <c r="N80" s="2" t="s">
        <v>120</v>
      </c>
      <c r="O80" s="7">
        <f t="array" ref="O80">(B80-MIN($B$58:$B$80))/(MAX($B$58:$B$80)-MIN($B$58:$B$80))*100</f>
        <v>89.1441698506982</v>
      </c>
      <c r="P80" s="7">
        <f t="array" ref="P80">(C80-MIN($B$58:$B$80))/(MAX($B$58:$B$80)-MIN($B$58:$B$80))*100</f>
        <v>98.0825996761159</v>
      </c>
      <c r="Q80" s="7">
        <f t="array" ref="Q80">(D80-MIN($B$58:$B$80))/(MAX($B$58:$B$80)-MIN($B$58:$B$80))*100</f>
        <v>89.8693551783634</v>
      </c>
      <c r="R80" s="7">
        <f t="array" ref="R80">(E80-MIN($B$58:$B$80))/(MAX($B$58:$B$80)-MIN($B$58:$B$80))*100</f>
        <v>105.920417343828</v>
      </c>
      <c r="S80" s="7">
        <f t="array" ref="S80">(F80-MIN($B$58:$B$80))/(MAX($B$58:$B$80)-MIN($B$58:$B$80))*100</f>
        <v>104.728200391942</v>
      </c>
      <c r="T80" s="7">
        <f t="array" ref="T80">(G80-MIN($B$58:$B$80))/(MAX($B$58:$B$80)-MIN($B$58:$B$80))*100</f>
        <v>101.707164656565</v>
      </c>
      <c r="U80" s="7">
        <f t="array" ref="U80">(H80-MIN($B$58:$B$80))/(MAX($B$58:$B$80)-MIN($B$58:$B$80))*100</f>
        <v>90.2620396480105</v>
      </c>
      <c r="V80" s="7">
        <f t="array" ref="V80">(I80-MIN($B$58:$B$80))/(MAX($B$58:$B$80)-MIN($B$58:$B$80))*100</f>
        <v>95.0721972091392</v>
      </c>
      <c r="W80" s="7">
        <f t="array" ref="W80">(J80-MIN($B$58:$B$80))/(MAX($B$58:$B$80)-MIN($B$58:$B$80))*100</f>
        <v>94.325857253647</v>
      </c>
      <c r="X80" s="7">
        <f t="array" ref="X80">(K80-MIN($B$58:$B$80))/(MAX($B$58:$B$80)-MIN($B$58:$B$80))*100</f>
        <v>95.0390202109463</v>
      </c>
      <c r="Y80" s="7">
        <f t="array" ref="Y80">(L80-MIN($B$58:$B$80))/(MAX($B$58:$B$80)-MIN($B$58:$B$80))*100</f>
        <v>94.1518150424191</v>
      </c>
      <c r="Z80" s="16"/>
      <c r="AA80" s="1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19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XET80" s="5"/>
      <c r="XEU80" s="5"/>
      <c r="XEV80" s="5"/>
      <c r="XEW80" s="5"/>
      <c r="XEX80" s="5"/>
      <c r="XEY80" s="5"/>
      <c r="XEZ80" s="5"/>
      <c r="XFA80" s="5"/>
      <c r="XFB80" s="5"/>
      <c r="XFC80" s="5"/>
      <c r="XFD80" s="5"/>
    </row>
    <row r="81" s="3" customFormat="1" spans="1:16384">
      <c r="A81" s="2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"/>
      <c r="N81" s="2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6"/>
      <c r="AA81" s="1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XET81" s="5"/>
      <c r="XEU81" s="5"/>
      <c r="XEV81" s="5"/>
      <c r="XEW81" s="5"/>
      <c r="XEX81" s="5"/>
      <c r="XEY81" s="5"/>
      <c r="XEZ81" s="5"/>
      <c r="XFA81" s="5"/>
      <c r="XFB81" s="5"/>
      <c r="XFC81" s="5"/>
      <c r="XFD81" s="5"/>
    </row>
    <row r="82" s="3" customFormat="1" spans="1:1638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XET82" s="5"/>
      <c r="XEU82" s="5"/>
      <c r="XEV82" s="5"/>
      <c r="XEW82" s="5"/>
      <c r="XEX82" s="5"/>
      <c r="XEY82" s="5"/>
      <c r="XEZ82" s="5"/>
      <c r="XFA82" s="5"/>
      <c r="XFB82" s="5"/>
      <c r="XFC82" s="5"/>
      <c r="XFD82" s="5"/>
    </row>
    <row r="83" s="3" customFormat="1" spans="1:1638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XET83" s="5"/>
      <c r="XEU83" s="5"/>
      <c r="XEV83" s="5"/>
      <c r="XEW83" s="5"/>
      <c r="XEX83" s="5"/>
      <c r="XEY83" s="5"/>
      <c r="XEZ83" s="5"/>
      <c r="XFA83" s="5"/>
      <c r="XFB83" s="5"/>
      <c r="XFC83" s="5"/>
      <c r="XFD83" s="5"/>
    </row>
    <row r="84" s="3" customFormat="1" spans="1:163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XET84" s="5"/>
      <c r="XEU84" s="5"/>
      <c r="XEV84" s="5"/>
      <c r="XEW84" s="5"/>
      <c r="XEX84" s="5"/>
      <c r="XEY84" s="5"/>
      <c r="XEZ84" s="5"/>
      <c r="XFA84" s="5"/>
      <c r="XFB84" s="5"/>
      <c r="XFC84" s="5"/>
      <c r="XFD84" s="5"/>
    </row>
    <row r="85" s="4" customFormat="1" ht="28.8" spans="1:25">
      <c r="A85" s="9" t="s">
        <v>256</v>
      </c>
      <c r="B85" s="10">
        <v>2008</v>
      </c>
      <c r="C85" s="10">
        <v>2009</v>
      </c>
      <c r="D85" s="10">
        <v>2010</v>
      </c>
      <c r="E85" s="10">
        <v>2011</v>
      </c>
      <c r="F85" s="10">
        <v>2012</v>
      </c>
      <c r="G85" s="10">
        <v>2013</v>
      </c>
      <c r="H85" s="10">
        <v>2014</v>
      </c>
      <c r="I85" s="10">
        <v>2015</v>
      </c>
      <c r="J85" s="10">
        <v>2016</v>
      </c>
      <c r="K85" s="10">
        <v>2017</v>
      </c>
      <c r="L85" s="10">
        <v>2018</v>
      </c>
      <c r="M85" s="10"/>
      <c r="N85" s="14" t="s">
        <v>257</v>
      </c>
      <c r="O85" s="10">
        <v>2008</v>
      </c>
      <c r="P85" s="10">
        <v>2009</v>
      </c>
      <c r="Q85" s="10">
        <v>2010</v>
      </c>
      <c r="R85" s="10">
        <v>2011</v>
      </c>
      <c r="S85" s="10">
        <v>2012</v>
      </c>
      <c r="T85" s="10">
        <v>2013</v>
      </c>
      <c r="U85" s="10">
        <v>2014</v>
      </c>
      <c r="V85" s="10">
        <v>2015</v>
      </c>
      <c r="W85" s="10">
        <v>2016</v>
      </c>
      <c r="X85" s="10">
        <v>2017</v>
      </c>
      <c r="Y85" s="10">
        <v>2018</v>
      </c>
    </row>
    <row r="86" s="3" customFormat="1" spans="1:16384">
      <c r="A86" s="2" t="s">
        <v>93</v>
      </c>
      <c r="B86" s="7">
        <v>0.103379191202021</v>
      </c>
      <c r="C86" s="7">
        <v>0.0989576279786978</v>
      </c>
      <c r="D86" s="7">
        <v>0.101590916008678</v>
      </c>
      <c r="E86" s="7">
        <v>0.108767149984357</v>
      </c>
      <c r="F86" s="7">
        <v>0.10738192921354</v>
      </c>
      <c r="G86" s="7">
        <v>0.103454969007168</v>
      </c>
      <c r="H86" s="7">
        <v>0.113750315373772</v>
      </c>
      <c r="I86" s="7">
        <v>0.120030021750637</v>
      </c>
      <c r="J86" s="7">
        <v>0.10300396154876</v>
      </c>
      <c r="K86" s="7">
        <v>0.111529704082909</v>
      </c>
      <c r="L86" s="7">
        <v>0.106075056974619</v>
      </c>
      <c r="M86" s="2"/>
      <c r="N86" s="2" t="s">
        <v>93</v>
      </c>
      <c r="O86" s="7">
        <f t="array" ref="O86">(MAX($B$86:$B$108)-B86)/(MAX($B$86:$B$108)-MIN($B$86:$B$108))*100</f>
        <v>90.5874504182435</v>
      </c>
      <c r="P86" s="7">
        <f t="array" ref="P86">(MAX($B$86:$B$108)-C86)/(MAX($B$86:$B$108)-MIN($B$86:$B$108))*100</f>
        <v>91.9337166502744</v>
      </c>
      <c r="Q86" s="7">
        <f t="array" ref="Q86">(MAX($B$86:$B$108)-D86)/(MAX($B$86:$B$108)-MIN($B$86:$B$108))*100</f>
        <v>91.1319398634418</v>
      </c>
      <c r="R86" s="7">
        <f t="array" ref="R86">(MAX($B$86:$B$108)-E86)/(MAX($B$86:$B$108)-MIN($B$86:$B$108))*100</f>
        <v>88.9469385445308</v>
      </c>
      <c r="S86" s="7">
        <f t="array" ref="S86">(MAX($B$86:$B$108)-F86)/(MAX($B$86:$B$108)-MIN($B$86:$B$108))*100</f>
        <v>89.36870701271</v>
      </c>
      <c r="T86" s="7">
        <f t="array" ref="T86">(MAX($B$86:$B$108)-G86)/(MAX($B$86:$B$108)-MIN($B$86:$B$108))*100</f>
        <v>90.5643777864492</v>
      </c>
      <c r="U86" s="7">
        <f t="array" ref="U86">(MAX($B$86:$B$108)-H86)/(MAX($B$86:$B$108)-MIN($B$86:$B$108))*100</f>
        <v>87.4296771250837</v>
      </c>
      <c r="V86" s="7">
        <f t="array" ref="V86">(MAX($B$86:$B$108)-I86)/(MAX($B$86:$B$108)-MIN($B$86:$B$108))*100</f>
        <v>85.5176482304955</v>
      </c>
      <c r="W86" s="7">
        <f t="array" ref="W86">(MAX($B$86:$B$108)-J86)/(MAX($B$86:$B$108)-MIN($B$86:$B$108))*100</f>
        <v>90.7016993808677</v>
      </c>
      <c r="X86" s="7">
        <f t="array" ref="X86">(MAX($B$86:$B$108)-K86)/(MAX($B$86:$B$108)-MIN($B$86:$B$108))*100</f>
        <v>88.1058031566161</v>
      </c>
      <c r="Y86" s="7">
        <f t="array" ref="Y86">(MAX($B$86:$B$108)-L86)/(MAX($B$86:$B$108)-MIN($B$86:$B$108))*100</f>
        <v>89.7666201208066</v>
      </c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XET86" s="5"/>
      <c r="XEU86" s="5"/>
      <c r="XEV86" s="5"/>
      <c r="XEW86" s="5"/>
      <c r="XEX86" s="5"/>
      <c r="XEY86" s="5"/>
      <c r="XEZ86" s="5"/>
      <c r="XFA86" s="5"/>
      <c r="XFB86" s="5"/>
      <c r="XFC86" s="5"/>
      <c r="XFD86" s="5"/>
    </row>
    <row r="87" s="3" customFormat="1" spans="1:16384">
      <c r="A87" s="2" t="s">
        <v>94</v>
      </c>
      <c r="B87" s="7">
        <v>0.113945040693577</v>
      </c>
      <c r="C87" s="7">
        <v>0.102902125264944</v>
      </c>
      <c r="D87" s="7">
        <v>0.102867075101174</v>
      </c>
      <c r="E87" s="7">
        <v>0.0879809354688205</v>
      </c>
      <c r="F87" s="7">
        <v>0.0862232995873691</v>
      </c>
      <c r="G87" s="7">
        <v>0.108223472743138</v>
      </c>
      <c r="H87" s="7">
        <v>0.0953227930162601</v>
      </c>
      <c r="I87" s="7">
        <v>0.0989133062873612</v>
      </c>
      <c r="J87" s="7">
        <v>0.0921416333944279</v>
      </c>
      <c r="K87" s="7">
        <v>0.100977447676924</v>
      </c>
      <c r="L87" s="7">
        <v>0.100739516368065</v>
      </c>
      <c r="M87" s="2"/>
      <c r="N87" s="2" t="s">
        <v>94</v>
      </c>
      <c r="O87" s="7">
        <f t="array" ref="O87">(MAX($B$86:$B$108)-B87)/(MAX($B$86:$B$108)-MIN($B$86:$B$108))*100</f>
        <v>87.3703876590432</v>
      </c>
      <c r="P87" s="7">
        <f t="array" ref="P87">(MAX($B$86:$B$108)-C87)/(MAX($B$86:$B$108)-MIN($B$86:$B$108))*100</f>
        <v>90.7327062314254</v>
      </c>
      <c r="Q87" s="7">
        <f t="array" ref="Q87">(MAX($B$86:$B$108)-D87)/(MAX($B$86:$B$108)-MIN($B$86:$B$108))*100</f>
        <v>90.743378215411</v>
      </c>
      <c r="R87" s="7">
        <f t="array" ref="R87">(MAX($B$86:$B$108)-E87)/(MAX($B$86:$B$108)-MIN($B$86:$B$108))*100</f>
        <v>95.2758718381692</v>
      </c>
      <c r="S87" s="7">
        <f t="array" ref="S87">(MAX($B$86:$B$108)-F87)/(MAX($B$86:$B$108)-MIN($B$86:$B$108))*100</f>
        <v>95.811032304251</v>
      </c>
      <c r="T87" s="7">
        <f t="array" ref="T87">(MAX($B$86:$B$108)-G87)/(MAX($B$86:$B$108)-MIN($B$86:$B$108))*100</f>
        <v>89.1124759967866</v>
      </c>
      <c r="U87" s="7">
        <f t="array" ref="U87">(MAX($B$86:$B$108)-H87)/(MAX($B$86:$B$108)-MIN($B$86:$B$108))*100</f>
        <v>93.0404418788367</v>
      </c>
      <c r="V87" s="7">
        <f t="array" ref="V87">(MAX($B$86:$B$108)-I87)/(MAX($B$86:$B$108)-MIN($B$86:$B$108))*100</f>
        <v>91.9472116051985</v>
      </c>
      <c r="W87" s="7">
        <f t="array" ref="W87">(MAX($B$86:$B$108)-J87)/(MAX($B$86:$B$108)-MIN($B$86:$B$108))*100</f>
        <v>94.0090332030504</v>
      </c>
      <c r="X87" s="7">
        <f t="array" ref="X87">(MAX($B$86:$B$108)-K87)/(MAX($B$86:$B$108)-MIN($B$86:$B$108))*100</f>
        <v>91.3187271279785</v>
      </c>
      <c r="Y87" s="7">
        <f t="array" ref="Y87">(MAX($B$86:$B$108)-L87)/(MAX($B$86:$B$108)-MIN($B$86:$B$108))*100</f>
        <v>91.391171842773</v>
      </c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XET87" s="5"/>
      <c r="XEU87" s="5"/>
      <c r="XEV87" s="5"/>
      <c r="XEW87" s="5"/>
      <c r="XEX87" s="5"/>
      <c r="XEY87" s="5"/>
      <c r="XEZ87" s="5"/>
      <c r="XFA87" s="5"/>
      <c r="XFB87" s="5"/>
      <c r="XFC87" s="5"/>
      <c r="XFD87" s="5"/>
    </row>
    <row r="88" s="3" customFormat="1" spans="1:16384">
      <c r="A88" s="2" t="s">
        <v>95</v>
      </c>
      <c r="B88" s="7">
        <v>0.12853018818929</v>
      </c>
      <c r="C88" s="7">
        <v>0.0974083738949181</v>
      </c>
      <c r="D88" s="7">
        <v>0.118106824564299</v>
      </c>
      <c r="E88" s="7">
        <v>0.114136451910194</v>
      </c>
      <c r="F88" s="7">
        <v>0.0997414486212462</v>
      </c>
      <c r="G88" s="7">
        <v>0.127076359662262</v>
      </c>
      <c r="H88" s="7">
        <v>0.123564584923779</v>
      </c>
      <c r="I88" s="7">
        <v>0.146252313080177</v>
      </c>
      <c r="J88" s="7">
        <v>0.161062169726245</v>
      </c>
      <c r="K88" s="7">
        <v>0.140401990333922</v>
      </c>
      <c r="L88" s="7">
        <v>0.126683969662831</v>
      </c>
      <c r="M88" s="2"/>
      <c r="N88" s="2" t="s">
        <v>95</v>
      </c>
      <c r="O88" s="7">
        <f t="array" ref="O88">(MAX($B$86:$B$108)-B88)/(MAX($B$86:$B$108)-MIN($B$86:$B$108))*100</f>
        <v>82.9295393502158</v>
      </c>
      <c r="P88" s="7">
        <f t="array" ref="P88">(MAX($B$86:$B$108)-C88)/(MAX($B$86:$B$108)-MIN($B$86:$B$108))*100</f>
        <v>92.4054295609542</v>
      </c>
      <c r="Q88" s="7">
        <f t="array" ref="Q88">(MAX($B$86:$B$108)-D88)/(MAX($B$86:$B$108)-MIN($B$86:$B$108))*100</f>
        <v>86.1032183781406</v>
      </c>
      <c r="R88" s="7">
        <f t="array" ref="R88">(MAX($B$86:$B$108)-E88)/(MAX($B$86:$B$108)-MIN($B$86:$B$108))*100</f>
        <v>87.3121072626431</v>
      </c>
      <c r="S88" s="7">
        <f t="array" ref="S88">(MAX($B$86:$B$108)-F88)/(MAX($B$86:$B$108)-MIN($B$86:$B$108))*100</f>
        <v>91.6950609509811</v>
      </c>
      <c r="T88" s="7">
        <f t="array" ref="T88">(MAX($B$86:$B$108)-G88)/(MAX($B$86:$B$108)-MIN($B$86:$B$108))*100</f>
        <v>83.3721973320754</v>
      </c>
      <c r="U88" s="7">
        <f t="array" ref="U88">(MAX($B$86:$B$108)-H88)/(MAX($B$86:$B$108)-MIN($B$86:$B$108))*100</f>
        <v>84.4414534992111</v>
      </c>
      <c r="V88" s="7">
        <f t="array" ref="V88">(MAX($B$86:$B$108)-I88)/(MAX($B$86:$B$108)-MIN($B$86:$B$108))*100</f>
        <v>77.5335522082512</v>
      </c>
      <c r="W88" s="7">
        <f t="array" ref="W88">(MAX($B$86:$B$108)-J88)/(MAX($B$86:$B$108)-MIN($B$86:$B$108))*100</f>
        <v>73.0242850335449</v>
      </c>
      <c r="X88" s="7">
        <f t="array" ref="X88">(MAX($B$86:$B$108)-K88)/(MAX($B$86:$B$108)-MIN($B$86:$B$108))*100</f>
        <v>79.3148434760589</v>
      </c>
      <c r="Y88" s="7">
        <f t="array" ref="Y88">(MAX($B$86:$B$108)-L88)/(MAX($B$86:$B$108)-MIN($B$86:$B$108))*100</f>
        <v>83.4916712328972</v>
      </c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XET88" s="5"/>
      <c r="XEU88" s="5"/>
      <c r="XEV88" s="5"/>
      <c r="XEW88" s="5"/>
      <c r="XEX88" s="5"/>
      <c r="XEY88" s="5"/>
      <c r="XEZ88" s="5"/>
      <c r="XFA88" s="5"/>
      <c r="XFB88" s="5"/>
      <c r="XFC88" s="5"/>
      <c r="XFD88" s="5"/>
    </row>
    <row r="89" s="3" customFormat="1" spans="1:16384">
      <c r="A89" s="2" t="s">
        <v>96</v>
      </c>
      <c r="B89" s="7">
        <v>0.134402092097104</v>
      </c>
      <c r="C89" s="7">
        <v>0.125729307573705</v>
      </c>
      <c r="D89" s="7">
        <v>0.127041547529709</v>
      </c>
      <c r="E89" s="7">
        <v>0.125938754235569</v>
      </c>
      <c r="F89" s="7">
        <v>0.113388664105285</v>
      </c>
      <c r="G89" s="7">
        <v>0.105607451981922</v>
      </c>
      <c r="H89" s="7">
        <v>0.0906119943772496</v>
      </c>
      <c r="I89" s="7">
        <v>0.110473730210787</v>
      </c>
      <c r="J89" s="7">
        <v>0.100548631169941</v>
      </c>
      <c r="K89" s="7">
        <v>0.103242600744585</v>
      </c>
      <c r="L89" s="7">
        <v>0.0891314752443967</v>
      </c>
      <c r="M89" s="2"/>
      <c r="N89" s="2" t="s">
        <v>96</v>
      </c>
      <c r="O89" s="7">
        <f t="array" ref="O89">(MAX($B$86:$B$108)-B89)/(MAX($B$86:$B$108)-MIN($B$86:$B$108))*100</f>
        <v>81.1416771056771</v>
      </c>
      <c r="P89" s="7">
        <f t="array" ref="P89">(MAX($B$86:$B$108)-C89)/(MAX($B$86:$B$108)-MIN($B$86:$B$108))*100</f>
        <v>83.782344297756</v>
      </c>
      <c r="Q89" s="7">
        <f t="array" ref="Q89">(MAX($B$86:$B$108)-D89)/(MAX($B$86:$B$108)-MIN($B$86:$B$108))*100</f>
        <v>83.3827968409265</v>
      </c>
      <c r="R89" s="7">
        <f t="array" ref="R89">(MAX($B$86:$B$108)-E89)/(MAX($B$86:$B$108)-MIN($B$86:$B$108))*100</f>
        <v>83.7185725152354</v>
      </c>
      <c r="S89" s="7">
        <f t="array" ref="S89">(MAX($B$86:$B$108)-F89)/(MAX($B$86:$B$108)-MIN($B$86:$B$108))*100</f>
        <v>87.5397917759309</v>
      </c>
      <c r="T89" s="7">
        <f t="array" ref="T89">(MAX($B$86:$B$108)-G89)/(MAX($B$86:$B$108)-MIN($B$86:$B$108))*100</f>
        <v>89.9089952899043</v>
      </c>
      <c r="U89" s="7">
        <f t="array" ref="U89">(MAX($B$86:$B$108)-H89)/(MAX($B$86:$B$108)-MIN($B$86:$B$108))*100</f>
        <v>94.4747737685503</v>
      </c>
      <c r="V89" s="7">
        <f t="array" ref="V89">(MAX($B$86:$B$108)-I89)/(MAX($B$86:$B$108)-MIN($B$86:$B$108))*100</f>
        <v>88.427323373368</v>
      </c>
      <c r="W89" s="7">
        <f t="array" ref="W89">(MAX($B$86:$B$108)-J89)/(MAX($B$86:$B$108)-MIN($B$86:$B$108))*100</f>
        <v>91.4492920784113</v>
      </c>
      <c r="X89" s="7">
        <f t="array" ref="X89">(MAX($B$86:$B$108)-K89)/(MAX($B$86:$B$108)-MIN($B$86:$B$108))*100</f>
        <v>90.6290391304649</v>
      </c>
      <c r="Y89" s="7">
        <f t="array" ref="Y89">(MAX($B$86:$B$108)-L89)/(MAX($B$86:$B$108)-MIN($B$86:$B$108))*100</f>
        <v>94.9255584376288</v>
      </c>
      <c r="XET89" s="5"/>
      <c r="XEU89" s="5"/>
      <c r="XEV89" s="5"/>
      <c r="XEW89" s="5"/>
      <c r="XEX89" s="5"/>
      <c r="XEY89" s="5"/>
      <c r="XEZ89" s="5"/>
      <c r="XFA89" s="5"/>
      <c r="XFB89" s="5"/>
      <c r="XFC89" s="5"/>
      <c r="XFD89" s="5"/>
    </row>
    <row r="90" s="3" customFormat="1" spans="1:16384">
      <c r="A90" s="2" t="s">
        <v>97</v>
      </c>
      <c r="B90" s="7">
        <v>0.0724654075252085</v>
      </c>
      <c r="C90" s="7">
        <v>0.0859931739689035</v>
      </c>
      <c r="D90" s="7">
        <v>0.105138491226898</v>
      </c>
      <c r="E90" s="7">
        <v>0.0849515730279322</v>
      </c>
      <c r="F90" s="7">
        <v>0.0859263413385145</v>
      </c>
      <c r="G90" s="7">
        <v>0.103873961740247</v>
      </c>
      <c r="H90" s="7">
        <v>0.0826439197375173</v>
      </c>
      <c r="I90" s="7">
        <v>0.0971675036671182</v>
      </c>
      <c r="J90" s="7">
        <v>0.0998737443960684</v>
      </c>
      <c r="K90" s="7">
        <v>0.0892448481911434</v>
      </c>
      <c r="L90" s="7">
        <v>0.105396364036376</v>
      </c>
      <c r="M90" s="2"/>
      <c r="N90" s="2" t="s">
        <v>97</v>
      </c>
      <c r="O90" s="7">
        <f t="array" ref="O90">(MAX($B$86:$B$108)-B90)/(MAX($B$86:$B$108)-MIN($B$86:$B$108))*100</f>
        <v>100</v>
      </c>
      <c r="P90" s="7">
        <f t="array" ref="P90">(MAX($B$86:$B$108)-C90)/(MAX($B$86:$B$108)-MIN($B$86:$B$108))*100</f>
        <v>95.8811003624507</v>
      </c>
      <c r="Q90" s="7">
        <f t="array" ref="Q90">(MAX($B$86:$B$108)-D90)/(MAX($B$86:$B$108)-MIN($B$86:$B$108))*100</f>
        <v>90.0517832580388</v>
      </c>
      <c r="R90" s="7">
        <f t="array" ref="R90">(MAX($B$86:$B$108)-E90)/(MAX($B$86:$B$108)-MIN($B$86:$B$108))*100</f>
        <v>96.1982443459822</v>
      </c>
      <c r="S90" s="7">
        <f t="array" ref="S90">(MAX($B$86:$B$108)-F90)/(MAX($B$86:$B$108)-MIN($B$86:$B$108))*100</f>
        <v>95.9014493903727</v>
      </c>
      <c r="T90" s="7">
        <f t="array" ref="T90">(MAX($B$86:$B$108)-G90)/(MAX($B$86:$B$108)-MIN($B$86:$B$108))*100</f>
        <v>90.4368039535037</v>
      </c>
      <c r="U90" s="7">
        <f t="array" ref="U90">(MAX($B$86:$B$108)-H90)/(MAX($B$86:$B$108)-MIN($B$86:$B$108))*100</f>
        <v>96.9008727023366</v>
      </c>
      <c r="V90" s="7">
        <f t="array" ref="V90">(MAX($B$86:$B$108)-I90)/(MAX($B$86:$B$108)-MIN($B$86:$B$108))*100</f>
        <v>92.4787691102516</v>
      </c>
      <c r="W90" s="7">
        <f t="array" ref="W90">(MAX($B$86:$B$108)-J90)/(MAX($B$86:$B$108)-MIN($B$86:$B$108))*100</f>
        <v>91.6547798727091</v>
      </c>
      <c r="X90" s="7">
        <f t="array" ref="X90">(MAX($B$86:$B$108)-K90)/(MAX($B$86:$B$108)-MIN($B$86:$B$108))*100</f>
        <v>94.8910389335254</v>
      </c>
      <c r="Y90" s="7">
        <f t="array" ref="Y90">(MAX($B$86:$B$108)-L90)/(MAX($B$86:$B$108)-MIN($B$86:$B$108))*100</f>
        <v>89.9732668062718</v>
      </c>
      <c r="XET90" s="5"/>
      <c r="XEU90" s="5"/>
      <c r="XEV90" s="5"/>
      <c r="XEW90" s="5"/>
      <c r="XEX90" s="5"/>
      <c r="XEY90" s="5"/>
      <c r="XEZ90" s="5"/>
      <c r="XFA90" s="5"/>
      <c r="XFB90" s="5"/>
      <c r="XFC90" s="5"/>
      <c r="XFD90" s="5"/>
    </row>
    <row r="91" s="3" customFormat="1" spans="1:16384">
      <c r="A91" s="2" t="s">
        <v>98</v>
      </c>
      <c r="B91" s="7">
        <v>0.0782916246272812</v>
      </c>
      <c r="C91" s="7">
        <v>0.0602253497881776</v>
      </c>
      <c r="D91" s="7">
        <v>0.102023024670696</v>
      </c>
      <c r="E91" s="7">
        <v>0.122564954776483</v>
      </c>
      <c r="F91" s="7">
        <v>0.106707290113675</v>
      </c>
      <c r="G91" s="7">
        <v>0.0747649888925096</v>
      </c>
      <c r="H91" s="7">
        <v>0.114020865020462</v>
      </c>
      <c r="I91" s="7">
        <v>0.124770156361223</v>
      </c>
      <c r="J91" s="7">
        <v>0.117855455718883</v>
      </c>
      <c r="K91" s="7">
        <v>0.103288589847976</v>
      </c>
      <c r="L91" s="7">
        <v>0.0927338472552651</v>
      </c>
      <c r="M91" s="2"/>
      <c r="N91" s="2" t="s">
        <v>98</v>
      </c>
      <c r="O91" s="7">
        <f t="array" ref="O91">(MAX($B$86:$B$108)-B91)/(MAX($B$86:$B$108)-MIN($B$86:$B$108))*100</f>
        <v>98.2260483569188</v>
      </c>
      <c r="P91" s="7">
        <f t="array" ref="P91">(MAX($B$86:$B$108)-C91)/(MAX($B$86:$B$108)-MIN($B$86:$B$108))*100</f>
        <v>103.726821392613</v>
      </c>
      <c r="Q91" s="7">
        <f t="array" ref="Q91">(MAX($B$86:$B$108)-D91)/(MAX($B$86:$B$108)-MIN($B$86:$B$108))*100</f>
        <v>91.000372526086</v>
      </c>
      <c r="R91" s="7">
        <f t="array" ref="R91">(MAX($B$86:$B$108)-E91)/(MAX($B$86:$B$108)-MIN($B$86:$B$108))*100</f>
        <v>84.74581832311</v>
      </c>
      <c r="S91" s="7">
        <f t="array" ref="S91">(MAX($B$86:$B$108)-F91)/(MAX($B$86:$B$108)-MIN($B$86:$B$108))*100</f>
        <v>89.5741193958611</v>
      </c>
      <c r="T91" s="7">
        <f t="array" ref="T91">(MAX($B$86:$B$108)-G91)/(MAX($B$86:$B$108)-MIN($B$86:$B$108))*100</f>
        <v>99.2998293620965</v>
      </c>
      <c r="U91" s="7">
        <f t="array" ref="U91">(MAX($B$86:$B$108)-H91)/(MAX($B$86:$B$108)-MIN($B$86:$B$108))*100</f>
        <v>87.3473008624294</v>
      </c>
      <c r="V91" s="7">
        <f t="array" ref="V91">(MAX($B$86:$B$108)-I91)/(MAX($B$86:$B$108)-MIN($B$86:$B$108))*100</f>
        <v>84.0743841993828</v>
      </c>
      <c r="W91" s="7">
        <f t="array" ref="W91">(MAX($B$86:$B$108)-J91)/(MAX($B$86:$B$108)-MIN($B$86:$B$108))*100</f>
        <v>86.1797545196082</v>
      </c>
      <c r="X91" s="7">
        <f t="array" ref="X91">(MAX($B$86:$B$108)-K91)/(MAX($B$86:$B$108)-MIN($B$86:$B$108))*100</f>
        <v>90.6150364861942</v>
      </c>
      <c r="Y91" s="7">
        <f t="array" ref="Y91">(MAX($B$86:$B$108)-L91)/(MAX($B$86:$B$108)-MIN($B$86:$B$108))*100</f>
        <v>93.8287174453156</v>
      </c>
      <c r="XET91" s="5"/>
      <c r="XEU91" s="5"/>
      <c r="XEV91" s="5"/>
      <c r="XEW91" s="5"/>
      <c r="XEX91" s="5"/>
      <c r="XEY91" s="5"/>
      <c r="XEZ91" s="5"/>
      <c r="XFA91" s="5"/>
      <c r="XFB91" s="5"/>
      <c r="XFC91" s="5"/>
      <c r="XFD91" s="5"/>
    </row>
    <row r="92" s="3" customFormat="1" spans="1:16384">
      <c r="A92" s="2" t="s">
        <v>100</v>
      </c>
      <c r="B92" s="7">
        <v>0.155170177380594</v>
      </c>
      <c r="C92" s="7">
        <v>0.143268477073488</v>
      </c>
      <c r="D92" s="7">
        <v>0.140903634143511</v>
      </c>
      <c r="E92" s="7">
        <v>0.137348796985599</v>
      </c>
      <c r="F92" s="7">
        <v>0.138661402915497</v>
      </c>
      <c r="G92" s="7">
        <v>0.107782846264833</v>
      </c>
      <c r="H92" s="7">
        <v>0.122739686140407</v>
      </c>
      <c r="I92" s="7">
        <v>0.129871390578532</v>
      </c>
      <c r="J92" s="7">
        <v>0.134024846627839</v>
      </c>
      <c r="K92" s="7">
        <v>0.142592344696338</v>
      </c>
      <c r="L92" s="7">
        <v>0.133924451296126</v>
      </c>
      <c r="M92" s="2"/>
      <c r="N92" s="2" t="s">
        <v>100</v>
      </c>
      <c r="O92" s="7">
        <f t="array" ref="O92">(MAX($B$86:$B$108)-B92)/(MAX($B$86:$B$108)-MIN($B$86:$B$108))*100</f>
        <v>74.8182637541235</v>
      </c>
      <c r="P92" s="7">
        <f t="array" ref="P92">(MAX($B$86:$B$108)-C92)/(MAX($B$86:$B$108)-MIN($B$86:$B$108))*100</f>
        <v>78.4420629441226</v>
      </c>
      <c r="Q92" s="7">
        <f t="array" ref="Q92">(MAX($B$86:$B$108)-D92)/(MAX($B$86:$B$108)-MIN($B$86:$B$108))*100</f>
        <v>79.1621042552796</v>
      </c>
      <c r="R92" s="7">
        <f t="array" ref="R92">(MAX($B$86:$B$108)-E92)/(MAX($B$86:$B$108)-MIN($B$86:$B$108))*100</f>
        <v>80.2444719574581</v>
      </c>
      <c r="S92" s="7">
        <f t="array" ref="S92">(MAX($B$86:$B$108)-F92)/(MAX($B$86:$B$108)-MIN($B$86:$B$108))*100</f>
        <v>79.8448130698358</v>
      </c>
      <c r="T92" s="7">
        <f t="array" ref="T92">(MAX($B$86:$B$108)-G92)/(MAX($B$86:$B$108)-MIN($B$86:$B$108))*100</f>
        <v>89.2466368170032</v>
      </c>
      <c r="U92" s="7">
        <f t="array" ref="U92">(MAX($B$86:$B$108)-H92)/(MAX($B$86:$B$108)-MIN($B$86:$B$108))*100</f>
        <v>84.6926165654858</v>
      </c>
      <c r="V92" s="7">
        <f t="array" ref="V92">(MAX($B$86:$B$108)-I92)/(MAX($B$86:$B$108)-MIN($B$86:$B$108))*100</f>
        <v>82.5211734859822</v>
      </c>
      <c r="W92" s="7">
        <f t="array" ref="W92">(MAX($B$86:$B$108)-J92)/(MAX($B$86:$B$108)-MIN($B$86:$B$108))*100</f>
        <v>81.2565398387891</v>
      </c>
      <c r="X92" s="7">
        <f t="array" ref="X92">(MAX($B$86:$B$108)-K92)/(MAX($B$86:$B$108)-MIN($B$86:$B$108))*100</f>
        <v>78.6479299965122</v>
      </c>
      <c r="Y92" s="7">
        <f t="array" ref="Y92">(MAX($B$86:$B$108)-L92)/(MAX($B$86:$B$108)-MIN($B$86:$B$108))*100</f>
        <v>81.2871079519454</v>
      </c>
      <c r="XET92" s="5"/>
      <c r="XEU92" s="5"/>
      <c r="XEV92" s="5"/>
      <c r="XEW92" s="5"/>
      <c r="XEX92" s="5"/>
      <c r="XEY92" s="5"/>
      <c r="XEZ92" s="5"/>
      <c r="XFA92" s="5"/>
      <c r="XFB92" s="5"/>
      <c r="XFC92" s="5"/>
      <c r="XFD92" s="5"/>
    </row>
    <row r="93" s="3" customFormat="1" spans="1:16384">
      <c r="A93" s="2" t="s">
        <v>101</v>
      </c>
      <c r="B93" s="7">
        <v>0.0934398966735025</v>
      </c>
      <c r="C93" s="7">
        <v>0.0997470128175152</v>
      </c>
      <c r="D93" s="7">
        <v>0.104584731101073</v>
      </c>
      <c r="E93" s="7">
        <v>0.116543689919513</v>
      </c>
      <c r="F93" s="7">
        <v>0.121127269142901</v>
      </c>
      <c r="G93" s="7">
        <v>0.112918763052218</v>
      </c>
      <c r="H93" s="7">
        <v>0.110888311931749</v>
      </c>
      <c r="I93" s="7">
        <v>0.111538291761307</v>
      </c>
      <c r="J93" s="7">
        <v>0.122723406271542</v>
      </c>
      <c r="K93" s="7">
        <v>0.119511259671496</v>
      </c>
      <c r="L93" s="7">
        <v>0.115504616808328</v>
      </c>
      <c r="M93" s="2"/>
      <c r="N93" s="2" t="s">
        <v>101</v>
      </c>
      <c r="O93" s="7">
        <f t="array" ref="O93">(MAX($B$86:$B$108)-B93)/(MAX($B$86:$B$108)-MIN($B$86:$B$108))*100</f>
        <v>93.6137413289719</v>
      </c>
      <c r="P93" s="7">
        <f t="array" ref="P93">(MAX($B$86:$B$108)-C93)/(MAX($B$86:$B$108)-MIN($B$86:$B$108))*100</f>
        <v>91.6933667787694</v>
      </c>
      <c r="Q93" s="7">
        <f t="array" ref="Q93">(MAX($B$86:$B$108)-D93)/(MAX($B$86:$B$108)-MIN($B$86:$B$108))*100</f>
        <v>90.2203907211439</v>
      </c>
      <c r="R93" s="7">
        <f t="array" ref="R93">(MAX($B$86:$B$108)-E93)/(MAX($B$86:$B$108)-MIN($B$86:$B$108))*100</f>
        <v>86.5791576064417</v>
      </c>
      <c r="S93" s="7">
        <f t="array" ref="S93">(MAX($B$86:$B$108)-F93)/(MAX($B$86:$B$108)-MIN($B$86:$B$108))*100</f>
        <v>85.1835611581684</v>
      </c>
      <c r="T93" s="7">
        <f t="array" ref="T93">(MAX($B$86:$B$108)-G93)/(MAX($B$86:$B$108)-MIN($B$86:$B$108))*100</f>
        <v>87.6828660436023</v>
      </c>
      <c r="U93" s="7">
        <f t="array" ref="U93">(MAX($B$86:$B$108)-H93)/(MAX($B$86:$B$108)-MIN($B$86:$B$108))*100</f>
        <v>88.3010925940806</v>
      </c>
      <c r="V93" s="7">
        <f t="array" ref="V93">(MAX($B$86:$B$108)-I93)/(MAX($B$86:$B$108)-MIN($B$86:$B$108))*100</f>
        <v>88.1031884023188</v>
      </c>
      <c r="W93" s="7">
        <f t="array" ref="W93">(MAX($B$86:$B$108)-J93)/(MAX($B$86:$B$108)-MIN($B$86:$B$108))*100</f>
        <v>84.6975734182114</v>
      </c>
      <c r="X93" s="7">
        <f t="array" ref="X93">(MAX($B$86:$B$108)-K93)/(MAX($B$86:$B$108)-MIN($B$86:$B$108))*100</f>
        <v>85.6755995780917</v>
      </c>
      <c r="Y93" s="7">
        <f t="array" ref="Y93">(MAX($B$86:$B$108)-L93)/(MAX($B$86:$B$108)-MIN($B$86:$B$108))*100</f>
        <v>86.895531922842</v>
      </c>
      <c r="XET93" s="5"/>
      <c r="XEU93" s="5"/>
      <c r="XEV93" s="5"/>
      <c r="XEW93" s="5"/>
      <c r="XEX93" s="5"/>
      <c r="XEY93" s="5"/>
      <c r="XEZ93" s="5"/>
      <c r="XFA93" s="5"/>
      <c r="XFB93" s="5"/>
      <c r="XFC93" s="5"/>
      <c r="XFD93" s="5"/>
    </row>
    <row r="94" s="3" customFormat="1" spans="1:16384">
      <c r="A94" s="2" t="s">
        <v>102</v>
      </c>
      <c r="B94" s="7">
        <v>0.254746776792758</v>
      </c>
      <c r="C94" s="7">
        <v>0.229272383398408</v>
      </c>
      <c r="D94" s="7">
        <v>0.203566790446318</v>
      </c>
      <c r="E94" s="7">
        <v>0.195528502911619</v>
      </c>
      <c r="F94" s="7">
        <v>0.151741517322314</v>
      </c>
      <c r="G94" s="7">
        <v>0.146547029330627</v>
      </c>
      <c r="H94" s="7">
        <v>0.150505413758554</v>
      </c>
      <c r="I94" s="7">
        <v>0.150319501003041</v>
      </c>
      <c r="J94" s="7">
        <v>0.143356071862697</v>
      </c>
      <c r="K94" s="7">
        <v>0.126682881983785</v>
      </c>
      <c r="L94" s="7">
        <v>0.144661318187316</v>
      </c>
      <c r="M94" s="2"/>
      <c r="N94" s="2" t="s">
        <v>102</v>
      </c>
      <c r="O94" s="7">
        <f t="array" ref="O94">(MAX($B$86:$B$108)-B94)/(MAX($B$86:$B$108)-MIN($B$86:$B$108))*100</f>
        <v>44.499436109201</v>
      </c>
      <c r="P94" s="7">
        <f t="array" ref="P94">(MAX($B$86:$B$108)-C94)/(MAX($B$86:$B$108)-MIN($B$86:$B$108))*100</f>
        <v>52.2558140859719</v>
      </c>
      <c r="Q94" s="7">
        <f t="array" ref="Q94">(MAX($B$86:$B$108)-D94)/(MAX($B$86:$B$108)-MIN($B$86:$B$108))*100</f>
        <v>60.0825871112189</v>
      </c>
      <c r="R94" s="7">
        <f t="array" ref="R94">(MAX($B$86:$B$108)-E94)/(MAX($B$86:$B$108)-MIN($B$86:$B$108))*100</f>
        <v>62.5300642872179</v>
      </c>
      <c r="S94" s="7">
        <f t="array" ref="S94">(MAX($B$86:$B$108)-F94)/(MAX($B$86:$B$108)-MIN($B$86:$B$108))*100</f>
        <v>75.8622133765618</v>
      </c>
      <c r="T94" s="7">
        <f t="array" ref="T94">(MAX($B$86:$B$108)-G94)/(MAX($B$86:$B$108)-MIN($B$86:$B$108))*100</f>
        <v>77.4438177600545</v>
      </c>
      <c r="U94" s="7">
        <f t="array" ref="U94">(MAX($B$86:$B$108)-H94)/(MAX($B$86:$B$108)-MIN($B$86:$B$108))*100</f>
        <v>76.2385790199173</v>
      </c>
      <c r="V94" s="7">
        <f t="array" ref="V94">(MAX($B$86:$B$108)-I94)/(MAX($B$86:$B$108)-MIN($B$86:$B$108))*100</f>
        <v>76.2951852589802</v>
      </c>
      <c r="W94" s="7">
        <f t="array" ref="W94">(MAX($B$86:$B$108)-J94)/(MAX($B$86:$B$108)-MIN($B$86:$B$108))*100</f>
        <v>78.4153923073234</v>
      </c>
      <c r="X94" s="7">
        <f t="array" ref="X94">(MAX($B$86:$B$108)-K94)/(MAX($B$86:$B$108)-MIN($B$86:$B$108))*100</f>
        <v>83.492002406624</v>
      </c>
      <c r="Y94" s="7">
        <f t="array" ref="Y94">(MAX($B$86:$B$108)-L94)/(MAX($B$86:$B$108)-MIN($B$86:$B$108))*100</f>
        <v>78.0179742534442</v>
      </c>
      <c r="XET94" s="5"/>
      <c r="XEU94" s="5"/>
      <c r="XEV94" s="5"/>
      <c r="XEW94" s="5"/>
      <c r="XEX94" s="5"/>
      <c r="XEY94" s="5"/>
      <c r="XEZ94" s="5"/>
      <c r="XFA94" s="5"/>
      <c r="XFB94" s="5"/>
      <c r="XFC94" s="5"/>
      <c r="XFD94" s="5"/>
    </row>
    <row r="95" s="3" customFormat="1" spans="1:16384">
      <c r="A95" s="2" t="s">
        <v>103</v>
      </c>
      <c r="B95" s="7">
        <v>0.145263499058729</v>
      </c>
      <c r="C95" s="7">
        <v>0.133606909056684</v>
      </c>
      <c r="D95" s="7">
        <v>0.1181239063689</v>
      </c>
      <c r="E95" s="7">
        <v>0.115685396994709</v>
      </c>
      <c r="F95" s="7">
        <v>0.103820952892465</v>
      </c>
      <c r="G95" s="7">
        <v>0.0920781375523188</v>
      </c>
      <c r="H95" s="7">
        <v>0.0913221844242662</v>
      </c>
      <c r="I95" s="7">
        <v>0.0972810726457798</v>
      </c>
      <c r="J95" s="7">
        <v>0.0992133362559389</v>
      </c>
      <c r="K95" s="7">
        <v>0.125979355271662</v>
      </c>
      <c r="L95" s="7">
        <v>0.129526317602501</v>
      </c>
      <c r="M95" s="2"/>
      <c r="N95" s="2" t="s">
        <v>103</v>
      </c>
      <c r="O95" s="7">
        <f t="array" ref="O95">(MAX($B$86:$B$108)-B95)/(MAX($B$86:$B$108)-MIN($B$86:$B$108))*100</f>
        <v>77.8346237658877</v>
      </c>
      <c r="P95" s="7">
        <f t="array" ref="P95">(MAX($B$86:$B$108)-C95)/(MAX($B$86:$B$108)-MIN($B$86:$B$108))*100</f>
        <v>81.3837923987378</v>
      </c>
      <c r="Q95" s="7">
        <f t="array" ref="Q95">(MAX($B$86:$B$108)-D95)/(MAX($B$86:$B$108)-MIN($B$86:$B$108))*100</f>
        <v>86.0980173540785</v>
      </c>
      <c r="R95" s="7">
        <f t="array" ref="R95">(MAX($B$86:$B$108)-E95)/(MAX($B$86:$B$108)-MIN($B$86:$B$108))*100</f>
        <v>86.840488435267</v>
      </c>
      <c r="S95" s="7">
        <f t="array" ref="S95">(MAX($B$86:$B$108)-F95)/(MAX($B$86:$B$108)-MIN($B$86:$B$108))*100</f>
        <v>90.4529439515458</v>
      </c>
      <c r="T95" s="7">
        <f t="array" ref="T95">(MAX($B$86:$B$108)-G95)/(MAX($B$86:$B$108)-MIN($B$86:$B$108))*100</f>
        <v>94.0283662542335</v>
      </c>
      <c r="U95" s="7">
        <f t="array" ref="U95">(MAX($B$86:$B$108)-H95)/(MAX($B$86:$B$108)-MIN($B$86:$B$108))*100</f>
        <v>94.2585369241737</v>
      </c>
      <c r="V95" s="7">
        <f t="array" ref="V95">(MAX($B$86:$B$108)-I95)/(MAX($B$86:$B$108)-MIN($B$86:$B$108))*100</f>
        <v>92.4441899188535</v>
      </c>
      <c r="W95" s="7">
        <f t="array" ref="W95">(MAX($B$86:$B$108)-J95)/(MAX($B$86:$B$108)-MIN($B$86:$B$108))*100</f>
        <v>91.8558592497323</v>
      </c>
      <c r="X95" s="7">
        <f t="array" ref="X95">(MAX($B$86:$B$108)-K95)/(MAX($B$86:$B$108)-MIN($B$86:$B$108))*100</f>
        <v>83.7062104158789</v>
      </c>
      <c r="Y95" s="7">
        <f t="array" ref="Y95">(MAX($B$86:$B$108)-L95)/(MAX($B$86:$B$108)-MIN($B$86:$B$108))*100</f>
        <v>82.6262404208541</v>
      </c>
      <c r="XET95" s="5"/>
      <c r="XEU95" s="5"/>
      <c r="XEV95" s="5"/>
      <c r="XEW95" s="5"/>
      <c r="XEX95" s="5"/>
      <c r="XEY95" s="5"/>
      <c r="XEZ95" s="5"/>
      <c r="XFA95" s="5"/>
      <c r="XFB95" s="5"/>
      <c r="XFC95" s="5"/>
      <c r="XFD95" s="5"/>
    </row>
    <row r="96" s="3" customFormat="1" spans="1:16384">
      <c r="A96" s="2" t="s">
        <v>104</v>
      </c>
      <c r="B96" s="7">
        <v>0.144183714689553</v>
      </c>
      <c r="C96" s="7">
        <v>0.136217301717018</v>
      </c>
      <c r="D96" s="7">
        <v>0.155211173849329</v>
      </c>
      <c r="E96" s="7">
        <v>0.139494548975175</v>
      </c>
      <c r="F96" s="7">
        <v>0.14135751663904</v>
      </c>
      <c r="G96" s="7">
        <v>0.109794870927394</v>
      </c>
      <c r="H96" s="7">
        <v>0.103458459507026</v>
      </c>
      <c r="I96" s="7">
        <v>0.096758299042638</v>
      </c>
      <c r="J96" s="7">
        <v>0.101502637739266</v>
      </c>
      <c r="K96" s="7">
        <v>0.108291798641233</v>
      </c>
      <c r="L96" s="7">
        <v>0.084547777141767</v>
      </c>
      <c r="M96" s="2"/>
      <c r="N96" s="2" t="s">
        <v>104</v>
      </c>
      <c r="O96" s="7">
        <f t="array" ref="O96">(MAX($B$86:$B$108)-B96)/(MAX($B$86:$B$108)-MIN($B$86:$B$108))*100</f>
        <v>78.1633937417253</v>
      </c>
      <c r="P96" s="7">
        <f t="array" ref="P96">(MAX($B$86:$B$108)-C96)/(MAX($B$86:$B$108)-MIN($B$86:$B$108))*100</f>
        <v>80.5889867353444</v>
      </c>
      <c r="Q96" s="7">
        <f t="array" ref="Q96">(MAX($B$86:$B$108)-D96)/(MAX($B$86:$B$108)-MIN($B$86:$B$108))*100</f>
        <v>74.8057812544502</v>
      </c>
      <c r="R96" s="7">
        <f t="array" ref="R96">(MAX($B$86:$B$108)-E96)/(MAX($B$86:$B$108)-MIN($B$86:$B$108))*100</f>
        <v>79.59113889402</v>
      </c>
      <c r="S96" s="7">
        <f t="array" ref="S96">(MAX($B$86:$B$108)-F96)/(MAX($B$86:$B$108)-MIN($B$86:$B$108))*100</f>
        <v>79.023907276931</v>
      </c>
      <c r="T96" s="7">
        <f t="array" ref="T96">(MAX($B$86:$B$108)-G96)/(MAX($B$86:$B$108)-MIN($B$86:$B$108))*100</f>
        <v>88.6340207071778</v>
      </c>
      <c r="U96" s="7">
        <f t="array" ref="U96">(MAX($B$86:$B$108)-H96)/(MAX($B$86:$B$108)-MIN($B$86:$B$108))*100</f>
        <v>90.5633150080032</v>
      </c>
      <c r="V96" s="7">
        <f t="array" ref="V96">(MAX($B$86:$B$108)-I96)/(MAX($B$86:$B$108)-MIN($B$86:$B$108))*100</f>
        <v>92.6033626849907</v>
      </c>
      <c r="W96" s="7">
        <f t="array" ref="W96">(MAX($B$86:$B$108)-J96)/(MAX($B$86:$B$108)-MIN($B$86:$B$108))*100</f>
        <v>91.1588186045405</v>
      </c>
      <c r="X96" s="7">
        <f t="array" ref="X96">(MAX($B$86:$B$108)-K96)/(MAX($B$86:$B$108)-MIN($B$86:$B$108))*100</f>
        <v>89.0916723025426</v>
      </c>
      <c r="Y96" s="7">
        <f t="array" ref="Y96">(MAX($B$86:$B$108)-L96)/(MAX($B$86:$B$108)-MIN($B$86:$B$108))*100</f>
        <v>96.3211910819488</v>
      </c>
      <c r="XET96" s="5"/>
      <c r="XEU96" s="5"/>
      <c r="XEV96" s="5"/>
      <c r="XEW96" s="5"/>
      <c r="XEX96" s="5"/>
      <c r="XEY96" s="5"/>
      <c r="XEZ96" s="5"/>
      <c r="XFA96" s="5"/>
      <c r="XFB96" s="5"/>
      <c r="XFC96" s="5"/>
      <c r="XFD96" s="5"/>
    </row>
    <row r="97" s="3" customFormat="1" spans="1:16384">
      <c r="A97" s="2" t="s">
        <v>105</v>
      </c>
      <c r="B97" s="7">
        <v>0.139277296308436</v>
      </c>
      <c r="C97" s="7">
        <v>0.12599120267657</v>
      </c>
      <c r="D97" s="7">
        <v>0.158276377635053</v>
      </c>
      <c r="E97" s="7">
        <v>0.137649842422494</v>
      </c>
      <c r="F97" s="7">
        <v>0.123601116393671</v>
      </c>
      <c r="G97" s="7">
        <v>0.117626465977852</v>
      </c>
      <c r="H97" s="7">
        <v>0.136370262837345</v>
      </c>
      <c r="I97" s="7">
        <v>0.142487254246989</v>
      </c>
      <c r="J97" s="7">
        <v>0.146719228853657</v>
      </c>
      <c r="K97" s="7">
        <v>0.147696056075405</v>
      </c>
      <c r="L97" s="7">
        <v>0.145690284582614</v>
      </c>
      <c r="M97" s="2"/>
      <c r="N97" s="2" t="s">
        <v>105</v>
      </c>
      <c r="O97" s="7">
        <f t="array" ref="O97">(MAX($B$86:$B$108)-B97)/(MAX($B$86:$B$108)-MIN($B$86:$B$108))*100</f>
        <v>79.6572874288881</v>
      </c>
      <c r="P97" s="7">
        <f t="array" ref="P97">(MAX($B$86:$B$108)-C97)/(MAX($B$86:$B$108)-MIN($B$86:$B$108))*100</f>
        <v>83.7026031484128</v>
      </c>
      <c r="Q97" s="7">
        <f t="array" ref="Q97">(MAX($B$86:$B$108)-D97)/(MAX($B$86:$B$108)-MIN($B$86:$B$108))*100</f>
        <v>73.8724958658695</v>
      </c>
      <c r="R97" s="7">
        <f t="array" ref="R97">(MAX($B$86:$B$108)-E97)/(MAX($B$86:$B$108)-MIN($B$86:$B$108))*100</f>
        <v>80.1528104148026</v>
      </c>
      <c r="S97" s="7">
        <f t="array" ref="S97">(MAX($B$86:$B$108)-F97)/(MAX($B$86:$B$108)-MIN($B$86:$B$108))*100</f>
        <v>84.430330490936</v>
      </c>
      <c r="T97" s="7">
        <f t="array" ref="T97">(MAX($B$86:$B$108)-G97)/(MAX($B$86:$B$108)-MIN($B$86:$B$108))*100</f>
        <v>86.2494767287593</v>
      </c>
      <c r="U97" s="7">
        <f t="array" ref="U97">(MAX($B$86:$B$108)-H97)/(MAX($B$86:$B$108)-MIN($B$86:$B$108))*100</f>
        <v>80.5424135256652</v>
      </c>
      <c r="V97" s="7">
        <f t="array" ref="V97">(MAX($B$86:$B$108)-I97)/(MAX($B$86:$B$108)-MIN($B$86:$B$108))*100</f>
        <v>78.6799276670468</v>
      </c>
      <c r="W97" s="7">
        <f t="array" ref="W97">(MAX($B$86:$B$108)-J97)/(MAX($B$86:$B$108)-MIN($B$86:$B$108))*100</f>
        <v>77.3913868908533</v>
      </c>
      <c r="X97" s="7">
        <f t="array" ref="X97">(MAX($B$86:$B$108)-K97)/(MAX($B$86:$B$108)-MIN($B$86:$B$108))*100</f>
        <v>77.0939650432517</v>
      </c>
      <c r="Y97" s="7">
        <f t="array" ref="Y97">(MAX($B$86:$B$108)-L97)/(MAX($B$86:$B$108)-MIN($B$86:$B$108))*100</f>
        <v>77.7046772039805</v>
      </c>
      <c r="XET97" s="5"/>
      <c r="XEU97" s="5"/>
      <c r="XEV97" s="5"/>
      <c r="XEW97" s="5"/>
      <c r="XEX97" s="5"/>
      <c r="XEY97" s="5"/>
      <c r="XEZ97" s="5"/>
      <c r="XFA97" s="5"/>
      <c r="XFB97" s="5"/>
      <c r="XFC97" s="5"/>
      <c r="XFD97" s="5"/>
    </row>
    <row r="98" s="3" customFormat="1" spans="1:16384">
      <c r="A98" s="2" t="s">
        <v>106</v>
      </c>
      <c r="B98" s="7">
        <v>0.187664893684658</v>
      </c>
      <c r="C98" s="7">
        <v>0.183486069892251</v>
      </c>
      <c r="D98" s="7">
        <v>0.165112342207325</v>
      </c>
      <c r="E98" s="7">
        <v>0.186228394554138</v>
      </c>
      <c r="F98" s="7">
        <v>0.162679273452383</v>
      </c>
      <c r="G98" s="7">
        <v>0.111561889353768</v>
      </c>
      <c r="H98" s="7">
        <v>0.114013344642942</v>
      </c>
      <c r="I98" s="7">
        <v>0.119092854310762</v>
      </c>
      <c r="J98" s="7">
        <v>0.128963221164229</v>
      </c>
      <c r="K98" s="7">
        <v>0.13841065405737</v>
      </c>
      <c r="L98" s="7">
        <v>0.124982525248083</v>
      </c>
      <c r="M98" s="2"/>
      <c r="N98" s="2" t="s">
        <v>106</v>
      </c>
      <c r="O98" s="7">
        <f t="array" ref="O98">(MAX($B$86:$B$108)-B98)/(MAX($B$86:$B$108)-MIN($B$86:$B$108))*100</f>
        <v>64.9243558600041</v>
      </c>
      <c r="P98" s="7">
        <f t="array" ref="P98">(MAX($B$86:$B$108)-C98)/(MAX($B$86:$B$108)-MIN($B$86:$B$108))*100</f>
        <v>66.1967134125659</v>
      </c>
      <c r="Q98" s="7">
        <f t="array" ref="Q98">(MAX($B$86:$B$108)-D98)/(MAX($B$86:$B$108)-MIN($B$86:$B$108))*100</f>
        <v>71.7910989023557</v>
      </c>
      <c r="R98" s="7">
        <f t="array" ref="R98">(MAX($B$86:$B$108)-E98)/(MAX($B$86:$B$108)-MIN($B$86:$B$108))*100</f>
        <v>65.3617374316527</v>
      </c>
      <c r="S98" s="7">
        <f t="array" ref="S98">(MAX($B$86:$B$108)-F98)/(MAX($B$86:$B$108)-MIN($B$86:$B$108))*100</f>
        <v>72.5319134377466</v>
      </c>
      <c r="T98" s="7">
        <f t="array" ref="T98">(MAX($B$86:$B$108)-G98)/(MAX($B$86:$B$108)-MIN($B$86:$B$108))*100</f>
        <v>88.0960034678776</v>
      </c>
      <c r="U98" s="7">
        <f t="array" ref="U98">(MAX($B$86:$B$108)-H98)/(MAX($B$86:$B$108)-MIN($B$86:$B$108))*100</f>
        <v>87.3495906476923</v>
      </c>
      <c r="V98" s="7">
        <f t="array" ref="V98">(MAX($B$86:$B$108)-I98)/(MAX($B$86:$B$108)-MIN($B$86:$B$108))*100</f>
        <v>85.8029945694119</v>
      </c>
      <c r="W98" s="7">
        <f t="array" ref="W98">(MAX($B$86:$B$108)-J98)/(MAX($B$86:$B$108)-MIN($B$86:$B$108))*100</f>
        <v>82.797690580432</v>
      </c>
      <c r="X98" s="7">
        <f t="array" ref="X98">(MAX($B$86:$B$108)-K98)/(MAX($B$86:$B$108)-MIN($B$86:$B$108))*100</f>
        <v>79.9211604391635</v>
      </c>
      <c r="Y98" s="7">
        <f t="array" ref="Y98">(MAX($B$86:$B$108)-L98)/(MAX($B$86:$B$108)-MIN($B$86:$B$108))*100</f>
        <v>84.0097226652888</v>
      </c>
      <c r="XET98" s="5"/>
      <c r="XEU98" s="5"/>
      <c r="XEV98" s="5"/>
      <c r="XEW98" s="5"/>
      <c r="XEX98" s="5"/>
      <c r="XEY98" s="5"/>
      <c r="XEZ98" s="5"/>
      <c r="XFA98" s="5"/>
      <c r="XFB98" s="5"/>
      <c r="XFC98" s="5"/>
      <c r="XFD98" s="5"/>
    </row>
    <row r="99" s="3" customFormat="1" spans="1:16384">
      <c r="A99" s="2" t="s">
        <v>107</v>
      </c>
      <c r="B99" s="7">
        <v>0.203873430719211</v>
      </c>
      <c r="C99" s="7">
        <v>0.207491711737758</v>
      </c>
      <c r="D99" s="7">
        <v>0.205205216910314</v>
      </c>
      <c r="E99" s="7">
        <v>0.232568960115346</v>
      </c>
      <c r="F99" s="7">
        <v>0.231718794803332</v>
      </c>
      <c r="G99" s="7">
        <v>0.124587625514775</v>
      </c>
      <c r="H99" s="7">
        <v>0.126929690461626</v>
      </c>
      <c r="I99" s="7">
        <v>0.128155839761406</v>
      </c>
      <c r="J99" s="7">
        <v>0.124767192766323</v>
      </c>
      <c r="K99" s="7">
        <v>0.130697950209879</v>
      </c>
      <c r="L99" s="7">
        <v>0.14354826734415</v>
      </c>
      <c r="M99" s="2"/>
      <c r="N99" s="2" t="s">
        <v>107</v>
      </c>
      <c r="O99" s="7">
        <f t="array" ref="O99">(MAX($B$86:$B$108)-B99)/(MAX($B$86:$B$108)-MIN($B$86:$B$108))*100</f>
        <v>59.9892220672455</v>
      </c>
      <c r="P99" s="7">
        <f t="array" ref="P99">(MAX($B$86:$B$108)-C99)/(MAX($B$86:$B$108)-MIN($B$86:$B$108))*100</f>
        <v>58.8875371410698</v>
      </c>
      <c r="Q99" s="7">
        <f t="array" ref="Q99">(MAX($B$86:$B$108)-D99)/(MAX($B$86:$B$108)-MIN($B$86:$B$108))*100</f>
        <v>59.5837232228754</v>
      </c>
      <c r="R99" s="7">
        <f t="array" ref="R99">(MAX($B$86:$B$108)-E99)/(MAX($B$86:$B$108)-MIN($B$86:$B$108))*100</f>
        <v>51.2520808606043</v>
      </c>
      <c r="S99" s="7">
        <f t="array" ref="S99">(MAX($B$86:$B$108)-F99)/(MAX($B$86:$B$108)-MIN($B$86:$B$108))*100</f>
        <v>51.510937014729</v>
      </c>
      <c r="T99" s="7">
        <f t="array" ref="T99">(MAX($B$86:$B$108)-G99)/(MAX($B$86:$B$108)-MIN($B$86:$B$108))*100</f>
        <v>84.1299607234458</v>
      </c>
      <c r="U99" s="7">
        <f t="array" ref="U99">(MAX($B$86:$B$108)-H99)/(MAX($B$86:$B$108)-MIN($B$86:$B$108))*100</f>
        <v>83.4168547941815</v>
      </c>
      <c r="V99" s="7">
        <f t="array" ref="V99">(MAX($B$86:$B$108)-I99)/(MAX($B$86:$B$108)-MIN($B$86:$B$108))*100</f>
        <v>83.0435199995969</v>
      </c>
      <c r="W99" s="7">
        <f t="array" ref="W99">(MAX($B$86:$B$108)-J99)/(MAX($B$86:$B$108)-MIN($B$86:$B$108))*100</f>
        <v>84.0752865471584</v>
      </c>
      <c r="X99" s="7">
        <f t="array" ref="X99">(MAX($B$86:$B$108)-K99)/(MAX($B$86:$B$108)-MIN($B$86:$B$108))*100</f>
        <v>82.2695047289751</v>
      </c>
      <c r="Y99" s="7">
        <f t="array" ref="Y99">(MAX($B$86:$B$108)-L99)/(MAX($B$86:$B$108)-MIN($B$86:$B$108))*100</f>
        <v>78.3568731199771</v>
      </c>
      <c r="XET99" s="5"/>
      <c r="XEU99" s="5"/>
      <c r="XEV99" s="5"/>
      <c r="XEW99" s="5"/>
      <c r="XEX99" s="5"/>
      <c r="XEY99" s="5"/>
      <c r="XEZ99" s="5"/>
      <c r="XFA99" s="5"/>
      <c r="XFB99" s="5"/>
      <c r="XFC99" s="5"/>
      <c r="XFD99" s="5"/>
    </row>
    <row r="100" s="3" customFormat="1" spans="1:16384">
      <c r="A100" s="2" t="s">
        <v>108</v>
      </c>
      <c r="B100" s="7">
        <v>0.107316256455289</v>
      </c>
      <c r="C100" s="7">
        <v>0.0869032577812251</v>
      </c>
      <c r="D100" s="7">
        <v>0.114814574951481</v>
      </c>
      <c r="E100" s="7">
        <v>0.118998081879957</v>
      </c>
      <c r="F100" s="7">
        <v>0.139128180035435</v>
      </c>
      <c r="G100" s="7">
        <v>0.142354002986087</v>
      </c>
      <c r="H100" s="7">
        <v>0.144758408731037</v>
      </c>
      <c r="I100" s="7">
        <v>0.144372680050879</v>
      </c>
      <c r="J100" s="7">
        <v>0.123855638939588</v>
      </c>
      <c r="K100" s="7">
        <v>0.125511404667772</v>
      </c>
      <c r="L100" s="7">
        <v>0.115565106584536</v>
      </c>
      <c r="M100" s="2"/>
      <c r="N100" s="2" t="s">
        <v>108</v>
      </c>
      <c r="O100" s="7">
        <f t="array" ref="O100">(MAX($B$86:$B$108)-B100)/(MAX($B$86:$B$108)-MIN($B$86:$B$108))*100</f>
        <v>89.3887028857378</v>
      </c>
      <c r="P100" s="7">
        <f t="array" ref="P100">(MAX($B$86:$B$108)-C100)/(MAX($B$86:$B$108)-MIN($B$86:$B$108))*100</f>
        <v>95.6040003770013</v>
      </c>
      <c r="Q100" s="7">
        <f t="array" ref="Q100">(MAX($B$86:$B$108)-D100)/(MAX($B$86:$B$108)-MIN($B$86:$B$108))*100</f>
        <v>87.1056340979417</v>
      </c>
      <c r="R100" s="7">
        <f t="array" ref="R100">(MAX($B$86:$B$108)-E100)/(MAX($B$86:$B$108)-MIN($B$86:$B$108))*100</f>
        <v>85.8318506361186</v>
      </c>
      <c r="S100" s="7">
        <f t="array" ref="S100">(MAX($B$86:$B$108)-F100)/(MAX($B$86:$B$108)-MIN($B$86:$B$108))*100</f>
        <v>79.7026899693128</v>
      </c>
      <c r="T100" s="7">
        <f t="array" ref="T100">(MAX($B$86:$B$108)-G100)/(MAX($B$86:$B$108)-MIN($B$86:$B$108))*100</f>
        <v>78.7204996692702</v>
      </c>
      <c r="U100" s="7">
        <f t="array" ref="U100">(MAX($B$86:$B$108)-H100)/(MAX($B$86:$B$108)-MIN($B$86:$B$108))*100</f>
        <v>77.9884123736611</v>
      </c>
      <c r="V100" s="7">
        <f t="array" ref="V100">(MAX($B$86:$B$108)-I100)/(MAX($B$86:$B$108)-MIN($B$86:$B$108))*100</f>
        <v>78.1058580530723</v>
      </c>
      <c r="W100" s="7">
        <f t="array" ref="W100">(MAX($B$86:$B$108)-J100)/(MAX($B$86:$B$108)-MIN($B$86:$B$108))*100</f>
        <v>84.3528341188269</v>
      </c>
      <c r="X100" s="7">
        <f t="array" ref="X100">(MAX($B$86:$B$108)-K100)/(MAX($B$86:$B$108)-MIN($B$86:$B$108))*100</f>
        <v>83.8486908157865</v>
      </c>
      <c r="Y100" s="7">
        <f t="array" ref="Y100">(MAX($B$86:$B$108)-L100)/(MAX($B$86:$B$108)-MIN($B$86:$B$108))*100</f>
        <v>86.877114150896</v>
      </c>
      <c r="XET100" s="5"/>
      <c r="XEU100" s="5"/>
      <c r="XEV100" s="5"/>
      <c r="XEW100" s="5"/>
      <c r="XEX100" s="5"/>
      <c r="XEY100" s="5"/>
      <c r="XEZ100" s="5"/>
      <c r="XFA100" s="5"/>
      <c r="XFB100" s="5"/>
      <c r="XFC100" s="5"/>
      <c r="XFD100" s="5"/>
    </row>
    <row r="101" s="3" customFormat="1" spans="1:16384">
      <c r="A101" s="2" t="s">
        <v>109</v>
      </c>
      <c r="B101" s="7">
        <v>0.400896970177797</v>
      </c>
      <c r="C101" s="7">
        <v>0.376264892136483</v>
      </c>
      <c r="D101" s="7">
        <v>0.35018433533107</v>
      </c>
      <c r="E101" s="7">
        <v>0.313087777365337</v>
      </c>
      <c r="F101" s="7">
        <v>0.230776483195761</v>
      </c>
      <c r="G101" s="7">
        <v>0.284183220524953</v>
      </c>
      <c r="H101" s="7">
        <v>0.28366382557219</v>
      </c>
      <c r="I101" s="7">
        <v>0.272938391139117</v>
      </c>
      <c r="J101" s="7">
        <v>0.270396954265159</v>
      </c>
      <c r="K101" s="7">
        <v>0.229379544337347</v>
      </c>
      <c r="L101" s="7">
        <v>0.219637583043403</v>
      </c>
      <c r="M101" s="2"/>
      <c r="N101" s="2" t="s">
        <v>109</v>
      </c>
      <c r="O101" s="7">
        <f t="array" ref="O101">(MAX($B$86:$B$108)-B101)/(MAX($B$86:$B$108)-MIN($B$86:$B$108))*100</f>
        <v>0</v>
      </c>
      <c r="P101" s="7">
        <f t="array" ref="P101">(MAX($B$86:$B$108)-C101)/(MAX($B$86:$B$108)-MIN($B$86:$B$108))*100</f>
        <v>7.49991195802626</v>
      </c>
      <c r="Q101" s="7">
        <f t="array" ref="Q101">(MAX($B$86:$B$108)-D101)/(MAX($B$86:$B$108)-MIN($B$86:$B$108))*100</f>
        <v>15.4408530158139</v>
      </c>
      <c r="R101" s="7">
        <f t="array" ref="R101">(MAX($B$86:$B$108)-E101)/(MAX($B$86:$B$108)-MIN($B$86:$B$108))*100</f>
        <v>26.735917858584</v>
      </c>
      <c r="S101" s="7">
        <f t="array" ref="S101">(MAX($B$86:$B$108)-F101)/(MAX($B$86:$B$108)-MIN($B$86:$B$108))*100</f>
        <v>51.7978496366343</v>
      </c>
      <c r="T101" s="7">
        <f t="array" ref="T101">(MAX($B$86:$B$108)-G101)/(MAX($B$86:$B$108)-MIN($B$86:$B$108))*100</f>
        <v>35.5367032054415</v>
      </c>
      <c r="U101" s="7">
        <f t="array" ref="U101">(MAX($B$86:$B$108)-H101)/(MAX($B$86:$B$108)-MIN($B$86:$B$108))*100</f>
        <v>35.6948472487752</v>
      </c>
      <c r="V101" s="7">
        <f t="array" ref="V101">(MAX($B$86:$B$108)-I101)/(MAX($B$86:$B$108)-MIN($B$86:$B$108))*100</f>
        <v>38.9605000217452</v>
      </c>
      <c r="W101" s="7">
        <f t="array" ref="W101">(MAX($B$86:$B$108)-J101)/(MAX($B$86:$B$108)-MIN($B$86:$B$108))*100</f>
        <v>39.734310204126</v>
      </c>
      <c r="X101" s="7">
        <f t="array" ref="X101">(MAX($B$86:$B$108)-K101)/(MAX($B$86:$B$108)-MIN($B$86:$B$108))*100</f>
        <v>52.2231859980764</v>
      </c>
      <c r="Y101" s="7">
        <f t="array" ref="Y101">(MAX($B$86:$B$108)-L101)/(MAX($B$86:$B$108)-MIN($B$86:$B$108))*100</f>
        <v>55.1893933915628</v>
      </c>
      <c r="XET101" s="5"/>
      <c r="XEU101" s="5"/>
      <c r="XEV101" s="5"/>
      <c r="XEW101" s="5"/>
      <c r="XEX101" s="5"/>
      <c r="XEY101" s="5"/>
      <c r="XEZ101" s="5"/>
      <c r="XFA101" s="5"/>
      <c r="XFB101" s="5"/>
      <c r="XFC101" s="5"/>
      <c r="XFD101" s="5"/>
    </row>
    <row r="102" s="3" customFormat="1" spans="1:16384">
      <c r="A102" s="2" t="s">
        <v>110</v>
      </c>
      <c r="B102" s="7">
        <v>0.200598449906638</v>
      </c>
      <c r="C102" s="7">
        <v>0.186285913838985</v>
      </c>
      <c r="D102" s="7">
        <v>0.173003243467138</v>
      </c>
      <c r="E102" s="7">
        <v>0.228880855912156</v>
      </c>
      <c r="F102" s="7">
        <v>0.145923796919857</v>
      </c>
      <c r="G102" s="7">
        <v>0.132348940516662</v>
      </c>
      <c r="H102" s="7">
        <v>0.137281732024324</v>
      </c>
      <c r="I102" s="7">
        <v>0.122633171104086</v>
      </c>
      <c r="J102" s="7">
        <v>0.125727109504534</v>
      </c>
      <c r="K102" s="7">
        <v>0.125892458978308</v>
      </c>
      <c r="L102" s="7">
        <v>0.133150119701233</v>
      </c>
      <c r="M102" s="2"/>
      <c r="N102" s="2" t="s">
        <v>110</v>
      </c>
      <c r="O102" s="7">
        <f t="array" ref="O102">(MAX($B$86:$B$108)-B102)/(MAX($B$86:$B$108)-MIN($B$86:$B$108))*100</f>
        <v>60.9863798270304</v>
      </c>
      <c r="P102" s="7">
        <f t="array" ref="P102">(MAX($B$86:$B$108)-C102)/(MAX($B$86:$B$108)-MIN($B$86:$B$108))*100</f>
        <v>65.3442241072991</v>
      </c>
      <c r="Q102" s="7">
        <f t="array" ref="Q102">(MAX($B$86:$B$108)-D102)/(MAX($B$86:$B$108)-MIN($B$86:$B$108))*100</f>
        <v>69.3884975213916</v>
      </c>
      <c r="R102" s="7">
        <f t="array" ref="R102">(MAX($B$86:$B$108)-E102)/(MAX($B$86:$B$108)-MIN($B$86:$B$108))*100</f>
        <v>52.3750253709927</v>
      </c>
      <c r="S102" s="7">
        <f t="array" ref="S102">(MAX($B$86:$B$108)-F102)/(MAX($B$86:$B$108)-MIN($B$86:$B$108))*100</f>
        <v>77.633577966332</v>
      </c>
      <c r="T102" s="7">
        <f t="array" ref="T102">(MAX($B$86:$B$108)-G102)/(MAX($B$86:$B$108)-MIN($B$86:$B$108))*100</f>
        <v>81.7668154339972</v>
      </c>
      <c r="U102" s="7">
        <f t="array" ref="U102">(MAX($B$86:$B$108)-H102)/(MAX($B$86:$B$108)-MIN($B$86:$B$108))*100</f>
        <v>80.2648917248926</v>
      </c>
      <c r="V102" s="7">
        <f t="array" ref="V102">(MAX($B$86:$B$108)-I102)/(MAX($B$86:$B$108)-MIN($B$86:$B$108))*100</f>
        <v>84.7250479906085</v>
      </c>
      <c r="W102" s="7">
        <f t="array" ref="W102">(MAX($B$86:$B$108)-J102)/(MAX($B$86:$B$108)-MIN($B$86:$B$108))*100</f>
        <v>83.7830135602207</v>
      </c>
      <c r="X102" s="7">
        <f t="array" ref="X102">(MAX($B$86:$B$108)-K102)/(MAX($B$86:$B$108)-MIN($B$86:$B$108))*100</f>
        <v>83.7326683764513</v>
      </c>
      <c r="Y102" s="7">
        <f t="array" ref="Y102">(MAX($B$86:$B$108)-L102)/(MAX($B$86:$B$108)-MIN($B$86:$B$108))*100</f>
        <v>81.5228744503414</v>
      </c>
      <c r="XET102" s="5"/>
      <c r="XEU102" s="5"/>
      <c r="XEV102" s="5"/>
      <c r="XEW102" s="5"/>
      <c r="XEX102" s="5"/>
      <c r="XEY102" s="5"/>
      <c r="XEZ102" s="5"/>
      <c r="XFA102" s="5"/>
      <c r="XFB102" s="5"/>
      <c r="XFC102" s="5"/>
      <c r="XFD102" s="5"/>
    </row>
    <row r="103" s="3" customFormat="1" spans="1:16384">
      <c r="A103" s="2" t="s">
        <v>113</v>
      </c>
      <c r="B103" s="7">
        <v>0.227022558211</v>
      </c>
      <c r="C103" s="7">
        <v>0.217043515329836</v>
      </c>
      <c r="D103" s="7">
        <v>0.203659741647796</v>
      </c>
      <c r="E103" s="7">
        <v>0.211103295104581</v>
      </c>
      <c r="F103" s="7">
        <v>0.184551012961401</v>
      </c>
      <c r="G103" s="7">
        <v>0.162511774970495</v>
      </c>
      <c r="H103" s="7">
        <v>0.173569488576071</v>
      </c>
      <c r="I103" s="7">
        <v>0.159364070809862</v>
      </c>
      <c r="J103" s="7">
        <v>0.15554255612356</v>
      </c>
      <c r="K103" s="7">
        <v>0.125413429415757</v>
      </c>
      <c r="L103" s="7">
        <v>0.118440872193958</v>
      </c>
      <c r="M103" s="2"/>
      <c r="N103" s="2" t="s">
        <v>113</v>
      </c>
      <c r="O103" s="7">
        <f t="array" ref="O103">(MAX($B$86:$B$108)-B103)/(MAX($B$86:$B$108)-MIN($B$86:$B$108))*100</f>
        <v>52.9408350898112</v>
      </c>
      <c r="P103" s="7">
        <f t="array" ref="P103">(MAX($B$86:$B$108)-C103)/(MAX($B$86:$B$108)-MIN($B$86:$B$108))*100</f>
        <v>55.9792284770265</v>
      </c>
      <c r="Q103" s="7">
        <f t="array" ref="Q103">(MAX($B$86:$B$108)-D103)/(MAX($B$86:$B$108)-MIN($B$86:$B$108))*100</f>
        <v>60.0542855677475</v>
      </c>
      <c r="R103" s="7">
        <f t="array" ref="R103">(MAX($B$86:$B$108)-E103)/(MAX($B$86:$B$108)-MIN($B$86:$B$108))*100</f>
        <v>57.7878914987162</v>
      </c>
      <c r="S103" s="7">
        <f t="array" ref="S103">(MAX($B$86:$B$108)-F103)/(MAX($B$86:$B$108)-MIN($B$86:$B$108))*100</f>
        <v>65.8724622777027</v>
      </c>
      <c r="T103" s="7">
        <f t="array" ref="T103">(MAX($B$86:$B$108)-G103)/(MAX($B$86:$B$108)-MIN($B$86:$B$108))*100</f>
        <v>72.5829129459958</v>
      </c>
      <c r="U103" s="7">
        <f t="array" ref="U103">(MAX($B$86:$B$108)-H103)/(MAX($B$86:$B$108)-MIN($B$86:$B$108))*100</f>
        <v>69.216088662645</v>
      </c>
      <c r="V103" s="7">
        <f t="array" ref="V103">(MAX($B$86:$B$108)-I103)/(MAX($B$86:$B$108)-MIN($B$86:$B$108))*100</f>
        <v>73.5413178371733</v>
      </c>
      <c r="W103" s="7">
        <f t="array" ref="W103">(MAX($B$86:$B$108)-J103)/(MAX($B$86:$B$108)-MIN($B$86:$B$108))*100</f>
        <v>74.7048828293553</v>
      </c>
      <c r="X103" s="7">
        <f t="array" ref="X103">(MAX($B$86:$B$108)-K103)/(MAX($B$86:$B$108)-MIN($B$86:$B$108))*100</f>
        <v>83.8785220692822</v>
      </c>
      <c r="Y103" s="7">
        <f t="array" ref="Y103">(MAX($B$86:$B$108)-L103)/(MAX($B$86:$B$108)-MIN($B$86:$B$108))*100</f>
        <v>86.0015084124598</v>
      </c>
      <c r="XET103" s="5"/>
      <c r="XEU103" s="5"/>
      <c r="XEV103" s="5"/>
      <c r="XEW103" s="5"/>
      <c r="XEX103" s="5"/>
      <c r="XEY103" s="5"/>
      <c r="XEZ103" s="5"/>
      <c r="XFA103" s="5"/>
      <c r="XFB103" s="5"/>
      <c r="XFC103" s="5"/>
      <c r="XFD103" s="5"/>
    </row>
    <row r="104" s="3" customFormat="1" spans="1:16384">
      <c r="A104" s="2" t="s">
        <v>114</v>
      </c>
      <c r="B104" s="7">
        <v>0.296907738599017</v>
      </c>
      <c r="C104" s="7">
        <v>0.20138788592915</v>
      </c>
      <c r="D104" s="7">
        <v>0.242903689021845</v>
      </c>
      <c r="E104" s="7">
        <v>0.202896116258641</v>
      </c>
      <c r="F104" s="7">
        <v>0.17572319028392</v>
      </c>
      <c r="G104" s="7">
        <v>0.159863852353118</v>
      </c>
      <c r="H104" s="7">
        <v>0.173075245775431</v>
      </c>
      <c r="I104" s="7">
        <v>0.175082267325061</v>
      </c>
      <c r="J104" s="7">
        <v>0.165169654363475</v>
      </c>
      <c r="K104" s="7">
        <v>0.158717999388278</v>
      </c>
      <c r="L104" s="7">
        <v>0.218541297034834</v>
      </c>
      <c r="M104" s="2"/>
      <c r="N104" s="2" t="s">
        <v>114</v>
      </c>
      <c r="O104" s="7">
        <f t="array" ref="O104">(MAX($B$86:$B$108)-B104)/(MAX($B$86:$B$108)-MIN($B$86:$B$108))*100</f>
        <v>31.6623745717091</v>
      </c>
      <c r="P104" s="7">
        <f t="array" ref="P104">(MAX($B$86:$B$108)-C104)/(MAX($B$86:$B$108)-MIN($B$86:$B$108))*100</f>
        <v>60.7460143712453</v>
      </c>
      <c r="Q104" s="7">
        <f t="array" ref="Q104">(MAX($B$86:$B$108)-D104)/(MAX($B$86:$B$108)-MIN($B$86:$B$108))*100</f>
        <v>48.1053891044801</v>
      </c>
      <c r="R104" s="7">
        <f t="array" ref="R104">(MAX($B$86:$B$108)-E104)/(MAX($B$86:$B$108)-MIN($B$86:$B$108))*100</f>
        <v>60.2867922680742</v>
      </c>
      <c r="S104" s="7">
        <f t="array" ref="S104">(MAX($B$86:$B$108)-F104)/(MAX($B$86:$B$108)-MIN($B$86:$B$108))*100</f>
        <v>68.5603350893725</v>
      </c>
      <c r="T104" s="7">
        <f t="array" ref="T104">(MAX($B$86:$B$108)-G104)/(MAX($B$86:$B$108)-MIN($B$86:$B$108))*100</f>
        <v>73.3891456344716</v>
      </c>
      <c r="U104" s="7">
        <f t="array" ref="U104">(MAX($B$86:$B$108)-H104)/(MAX($B$86:$B$108)-MIN($B$86:$B$108))*100</f>
        <v>69.3665744431979</v>
      </c>
      <c r="V104" s="7">
        <f t="array" ref="V104">(MAX($B$86:$B$108)-I104)/(MAX($B$86:$B$108)-MIN($B$86:$B$108))*100</f>
        <v>68.7554816683683</v>
      </c>
      <c r="W104" s="7">
        <f t="array" ref="W104">(MAX($B$86:$B$108)-J104)/(MAX($B$86:$B$108)-MIN($B$86:$B$108))*100</f>
        <v>71.7736486440166</v>
      </c>
      <c r="X104" s="7">
        <f t="array" ref="X104">(MAX($B$86:$B$108)-K104)/(MAX($B$86:$B$108)-MIN($B$86:$B$108))*100</f>
        <v>73.7380320068974</v>
      </c>
      <c r="Y104" s="7">
        <f t="array" ref="Y104">(MAX($B$86:$B$108)-L104)/(MAX($B$86:$B$108)-MIN($B$86:$B$108))*100</f>
        <v>55.5231877442476</v>
      </c>
      <c r="XET104" s="5"/>
      <c r="XEU104" s="5"/>
      <c r="XEV104" s="5"/>
      <c r="XEW104" s="5"/>
      <c r="XEX104" s="5"/>
      <c r="XEY104" s="5"/>
      <c r="XEZ104" s="5"/>
      <c r="XFA104" s="5"/>
      <c r="XFB104" s="5"/>
      <c r="XFC104" s="5"/>
      <c r="XFD104" s="5"/>
    </row>
    <row r="105" s="3" customFormat="1" spans="1:16384">
      <c r="A105" s="2" t="s">
        <v>115</v>
      </c>
      <c r="B105" s="7">
        <v>0.207890100627097</v>
      </c>
      <c r="C105" s="7">
        <v>0.234494446931726</v>
      </c>
      <c r="D105" s="7">
        <v>0.219322007707274</v>
      </c>
      <c r="E105" s="7">
        <v>0.177368971131616</v>
      </c>
      <c r="F105" s="7">
        <v>0.143462714229387</v>
      </c>
      <c r="G105" s="7">
        <v>0.168179931490244</v>
      </c>
      <c r="H105" s="7">
        <v>0.187879833727516</v>
      </c>
      <c r="I105" s="7">
        <v>0.1708172558835</v>
      </c>
      <c r="J105" s="7">
        <v>0.166487129782268</v>
      </c>
      <c r="K105" s="7">
        <v>0.173884907887246</v>
      </c>
      <c r="L105" s="7">
        <v>0.146698308252455</v>
      </c>
      <c r="M105" s="2"/>
      <c r="N105" s="2" t="s">
        <v>115</v>
      </c>
      <c r="O105" s="7">
        <f t="array" ref="O105">(MAX($B$86:$B$108)-B105)/(MAX($B$86:$B$108)-MIN($B$86:$B$108))*100</f>
        <v>58.7662367136318</v>
      </c>
      <c r="P105" s="7">
        <f t="array" ref="P105">(MAX($B$86:$B$108)-C105)/(MAX($B$86:$B$108)-MIN($B$86:$B$108))*100</f>
        <v>50.6658135722753</v>
      </c>
      <c r="Q105" s="7">
        <f t="array" ref="Q105">(MAX($B$86:$B$108)-D105)/(MAX($B$86:$B$108)-MIN($B$86:$B$108))*100</f>
        <v>55.2854789606781</v>
      </c>
      <c r="R105" s="7">
        <f t="array" ref="R105">(MAX($B$86:$B$108)-E105)/(MAX($B$86:$B$108)-MIN($B$86:$B$108))*100</f>
        <v>68.0592319571388</v>
      </c>
      <c r="S105" s="7">
        <f t="array" ref="S105">(MAX($B$86:$B$108)-F105)/(MAX($B$86:$B$108)-MIN($B$86:$B$108))*100</f>
        <v>78.3829221129765</v>
      </c>
      <c r="T105" s="7">
        <f t="array" ref="T105">(MAX($B$86:$B$108)-G105)/(MAX($B$86:$B$108)-MIN($B$86:$B$108))*100</f>
        <v>70.8570871837061</v>
      </c>
      <c r="U105" s="7">
        <f t="array" ref="U105">(MAX($B$86:$B$108)-H105)/(MAX($B$86:$B$108)-MIN($B$86:$B$108))*100</f>
        <v>64.8589114669251</v>
      </c>
      <c r="V105" s="7">
        <f t="array" ref="V105">(MAX($B$86:$B$108)-I105)/(MAX($B$86:$B$108)-MIN($B$86:$B$108))*100</f>
        <v>70.0540814153337</v>
      </c>
      <c r="W105" s="7">
        <f t="array" ref="W105">(MAX($B$86:$B$108)-J105)/(MAX($B$86:$B$108)-MIN($B$86:$B$108))*100</f>
        <v>71.3725071069023</v>
      </c>
      <c r="X105" s="7">
        <f t="array" ref="X105">(MAX($B$86:$B$108)-K105)/(MAX($B$86:$B$108)-MIN($B$86:$B$108))*100</f>
        <v>69.1200505996076</v>
      </c>
      <c r="Y105" s="7">
        <f t="array" ref="Y105">(MAX($B$86:$B$108)-L105)/(MAX($B$86:$B$108)-MIN($B$86:$B$108))*100</f>
        <v>77.3977567418606</v>
      </c>
      <c r="XET105" s="5"/>
      <c r="XEU105" s="5"/>
      <c r="XEV105" s="5"/>
      <c r="XEW105" s="5"/>
      <c r="XEX105" s="5"/>
      <c r="XEY105" s="5"/>
      <c r="XEZ105" s="5"/>
      <c r="XFA105" s="5"/>
      <c r="XFB105" s="5"/>
      <c r="XFC105" s="5"/>
      <c r="XFD105" s="5"/>
    </row>
    <row r="106" s="3" customFormat="1" spans="1:16384">
      <c r="A106" s="2" t="s">
        <v>117</v>
      </c>
      <c r="B106" s="7">
        <v>0.140036299907739</v>
      </c>
      <c r="C106" s="7">
        <v>0.10593120622302</v>
      </c>
      <c r="D106" s="7">
        <v>0.097183355229123</v>
      </c>
      <c r="E106" s="7">
        <v>0.105921722333308</v>
      </c>
      <c r="F106" s="7">
        <v>0.140853487412499</v>
      </c>
      <c r="G106" s="7">
        <v>0.120163621929659</v>
      </c>
      <c r="H106" s="7">
        <v>0.122495196730082</v>
      </c>
      <c r="I106" s="7">
        <v>0.097731587353873</v>
      </c>
      <c r="J106" s="7">
        <v>0.0883899968399768</v>
      </c>
      <c r="K106" s="7">
        <v>0.125095478490346</v>
      </c>
      <c r="L106" s="7">
        <v>0.107094012757085</v>
      </c>
      <c r="M106" s="2"/>
      <c r="N106" s="2" t="s">
        <v>117</v>
      </c>
      <c r="O106" s="7">
        <f t="array" ref="O106">(MAX($B$86:$B$108)-B106)/(MAX($B$86:$B$108)-MIN($B$86:$B$108))*100</f>
        <v>79.4261879592838</v>
      </c>
      <c r="P106" s="7">
        <f t="array" ref="P106">(MAX($B$86:$B$108)-C106)/(MAX($B$86:$B$108)-MIN($B$86:$B$108))*100</f>
        <v>89.8104194287772</v>
      </c>
      <c r="Q106" s="7">
        <f t="array" ref="Q106">(MAX($B$86:$B$108)-D106)/(MAX($B$86:$B$108)-MIN($B$86:$B$108))*100</f>
        <v>92.4739426673005</v>
      </c>
      <c r="R106" s="7">
        <f t="array" ref="R106">(MAX($B$86:$B$108)-E106)/(MAX($B$86:$B$108)-MIN($B$86:$B$108))*100</f>
        <v>89.8133070591972</v>
      </c>
      <c r="S106" s="7">
        <f t="array" ref="S106">(MAX($B$86:$B$108)-F106)/(MAX($B$86:$B$108)-MIN($B$86:$B$108))*100</f>
        <v>79.1773728033469</v>
      </c>
      <c r="T106" s="7">
        <f t="array" ref="T106">(MAX($B$86:$B$108)-G106)/(MAX($B$86:$B$108)-MIN($B$86:$B$108))*100</f>
        <v>85.4769699905775</v>
      </c>
      <c r="U106" s="7">
        <f t="array" ref="U106">(MAX($B$86:$B$108)-H106)/(MAX($B$86:$B$108)-MIN($B$86:$B$108))*100</f>
        <v>84.7670580741978</v>
      </c>
      <c r="V106" s="7">
        <f t="array" ref="V106">(MAX($B$86:$B$108)-I106)/(MAX($B$86:$B$108)-MIN($B$86:$B$108))*100</f>
        <v>92.3070183557873</v>
      </c>
      <c r="W106" s="7">
        <f t="array" ref="W106">(MAX($B$86:$B$108)-J106)/(MAX($B$86:$B$108)-MIN($B$86:$B$108))*100</f>
        <v>95.1513218808348</v>
      </c>
      <c r="X106" s="7">
        <f t="array" ref="X106">(MAX($B$86:$B$108)-K106)/(MAX($B$86:$B$108)-MIN($B$86:$B$108))*100</f>
        <v>83.9753309517304</v>
      </c>
      <c r="Y106" s="7">
        <f t="array" ref="Y106">(MAX($B$86:$B$108)-L106)/(MAX($B$86:$B$108)-MIN($B$86:$B$108))*100</f>
        <v>89.4563710770678</v>
      </c>
      <c r="XET106" s="5"/>
      <c r="XEU106" s="5"/>
      <c r="XEV106" s="5"/>
      <c r="XEW106" s="5"/>
      <c r="XEX106" s="5"/>
      <c r="XEY106" s="5"/>
      <c r="XEZ106" s="5"/>
      <c r="XFA106" s="5"/>
      <c r="XFB106" s="5"/>
      <c r="XFC106" s="5"/>
      <c r="XFD106" s="5"/>
    </row>
    <row r="107" s="3" customFormat="1" spans="1:16384">
      <c r="A107" s="2" t="s">
        <v>118</v>
      </c>
      <c r="B107" s="7">
        <v>0.241623167289888</v>
      </c>
      <c r="C107" s="7">
        <v>0.206452218030245</v>
      </c>
      <c r="D107" s="7">
        <v>0.194714673560214</v>
      </c>
      <c r="E107" s="7">
        <v>0.147838765637462</v>
      </c>
      <c r="F107" s="7">
        <v>0.112676425849827</v>
      </c>
      <c r="G107" s="7">
        <v>0.109862046001769</v>
      </c>
      <c r="H107" s="7">
        <v>0.0853778494726822</v>
      </c>
      <c r="I107" s="7">
        <v>0.129807534805956</v>
      </c>
      <c r="J107" s="7">
        <v>0.107228719171839</v>
      </c>
      <c r="K107" s="7">
        <v>0.0903313148998629</v>
      </c>
      <c r="L107" s="7">
        <v>0.103295109662045</v>
      </c>
      <c r="M107" s="2"/>
      <c r="N107" s="2" t="s">
        <v>118</v>
      </c>
      <c r="O107" s="7">
        <f t="array" ref="O107">(MAX($B$86:$B$108)-B107)/(MAX($B$86:$B$108)-MIN($B$86:$B$108))*100</f>
        <v>48.4952790777868</v>
      </c>
      <c r="P107" s="7">
        <f t="array" ref="P107">(MAX($B$86:$B$108)-C107)/(MAX($B$86:$B$108)-MIN($B$86:$B$108))*100</f>
        <v>59.2040395195615</v>
      </c>
      <c r="Q107" s="7">
        <f t="array" ref="Q107">(MAX($B$86:$B$108)-D107)/(MAX($B$86:$B$108)-MIN($B$86:$B$108))*100</f>
        <v>62.7778569612326</v>
      </c>
      <c r="R107" s="7">
        <f t="array" ref="R107">(MAX($B$86:$B$108)-E107)/(MAX($B$86:$B$108)-MIN($B$86:$B$108))*100</f>
        <v>77.0505132017465</v>
      </c>
      <c r="S107" s="7">
        <f t="array" ref="S107">(MAX($B$86:$B$108)-F107)/(MAX($B$86:$B$108)-MIN($B$86:$B$108))*100</f>
        <v>87.7566522535615</v>
      </c>
      <c r="T107" s="7">
        <f t="array" ref="T107">(MAX($B$86:$B$108)-G107)/(MAX($B$86:$B$108)-MIN($B$86:$B$108))*100</f>
        <v>88.613567412789</v>
      </c>
      <c r="U107" s="7">
        <f t="array" ref="U107">(MAX($B$86:$B$108)-H107)/(MAX($B$86:$B$108)-MIN($B$86:$B$108))*100</f>
        <v>96.0684527871846</v>
      </c>
      <c r="V107" s="7">
        <f t="array" ref="V107">(MAX($B$86:$B$108)-I107)/(MAX($B$86:$B$108)-MIN($B$86:$B$108))*100</f>
        <v>82.5406161278709</v>
      </c>
      <c r="W107" s="7">
        <f t="array" ref="W107">(MAX($B$86:$B$108)-J107)/(MAX($B$86:$B$108)-MIN($B$86:$B$108))*100</f>
        <v>89.4153560133309</v>
      </c>
      <c r="X107" s="7">
        <f t="array" ref="X107">(MAX($B$86:$B$108)-K107)/(MAX($B$86:$B$108)-MIN($B$86:$B$108))*100</f>
        <v>94.5602343360791</v>
      </c>
      <c r="Y107" s="7">
        <f t="array" ref="Y107">(MAX($B$86:$B$108)-L107)/(MAX($B$86:$B$108)-MIN($B$86:$B$108))*100</f>
        <v>90.6130513499253</v>
      </c>
      <c r="XET107" s="5"/>
      <c r="XEU107" s="5"/>
      <c r="XEV107" s="5"/>
      <c r="XEW107" s="5"/>
      <c r="XEX107" s="5"/>
      <c r="XEY107" s="5"/>
      <c r="XEZ107" s="5"/>
      <c r="XFA107" s="5"/>
      <c r="XFB107" s="5"/>
      <c r="XFC107" s="5"/>
      <c r="XFD107" s="5"/>
    </row>
    <row r="108" s="3" customFormat="1" spans="1:16384">
      <c r="A108" s="2" t="s">
        <v>120</v>
      </c>
      <c r="B108" s="7">
        <v>0.214546418933961</v>
      </c>
      <c r="C108" s="7">
        <v>0.159854904315711</v>
      </c>
      <c r="D108" s="7">
        <v>0.160718571597744</v>
      </c>
      <c r="E108" s="7">
        <v>0.239891330453802</v>
      </c>
      <c r="F108" s="7">
        <v>0.155408095764965</v>
      </c>
      <c r="G108" s="7">
        <v>0.138359987403833</v>
      </c>
      <c r="H108" s="7">
        <v>0.148149765308304</v>
      </c>
      <c r="I108" s="7">
        <v>0.151358847515394</v>
      </c>
      <c r="J108" s="7">
        <v>0.154667671380282</v>
      </c>
      <c r="K108" s="7">
        <v>0.143817336429308</v>
      </c>
      <c r="L108" s="7">
        <v>0.138600515038844</v>
      </c>
      <c r="M108" s="2"/>
      <c r="N108" s="2" t="s">
        <v>120</v>
      </c>
      <c r="O108" s="7">
        <f t="array" ref="O108">(MAX($B$86:$B$108)-B108)/(MAX($B$86:$B$108)-MIN($B$86:$B$108))*100</f>
        <v>56.7395379843428</v>
      </c>
      <c r="P108" s="7">
        <f t="array" ref="P108">(MAX($B$86:$B$108)-C108)/(MAX($B$86:$B$108)-MIN($B$86:$B$108))*100</f>
        <v>73.3918701099558</v>
      </c>
      <c r="Q108" s="7">
        <f t="array" ref="Q108">(MAX($B$86:$B$108)-D108)/(MAX($B$86:$B$108)-MIN($B$86:$B$108))*100</f>
        <v>73.1289029106229</v>
      </c>
      <c r="R108" s="7">
        <f t="array" ref="R108">(MAX($B$86:$B$108)-E108)/(MAX($B$86:$B$108)-MIN($B$86:$B$108))*100</f>
        <v>49.0225843166922</v>
      </c>
      <c r="S108" s="7">
        <f t="array" ref="S108">(MAX($B$86:$B$108)-F108)/(MAX($B$86:$B$108)-MIN($B$86:$B$108))*100</f>
        <v>74.7458229745439</v>
      </c>
      <c r="T108" s="7">
        <f t="array" ref="T108">(MAX($B$86:$B$108)-G108)/(MAX($B$86:$B$108)-MIN($B$86:$B$108))*100</f>
        <v>79.936587291908</v>
      </c>
      <c r="U108" s="7">
        <f t="array" ref="U108">(MAX($B$86:$B$108)-H108)/(MAX($B$86:$B$108)-MIN($B$86:$B$108))*100</f>
        <v>76.9558208194644</v>
      </c>
      <c r="V108" s="7">
        <f t="array" ref="V108">(MAX($B$86:$B$108)-I108)/(MAX($B$86:$B$108)-MIN($B$86:$B$108))*100</f>
        <v>75.9787276980933</v>
      </c>
      <c r="W108" s="7">
        <f t="array" ref="W108">(MAX($B$86:$B$108)-J108)/(MAX($B$86:$B$108)-MIN($B$86:$B$108))*100</f>
        <v>74.9712654925233</v>
      </c>
      <c r="X108" s="7">
        <f t="array" ref="X108">(MAX($B$86:$B$108)-K108)/(MAX($B$86:$B$108)-MIN($B$86:$B$108))*100</f>
        <v>78.2749476549016</v>
      </c>
      <c r="Y108" s="7">
        <f t="array" ref="Y108">(MAX($B$86:$B$108)-L108)/(MAX($B$86:$B$108)-MIN($B$86:$B$108))*100</f>
        <v>79.8633520543845</v>
      </c>
      <c r="XET108" s="5"/>
      <c r="XEU108" s="5"/>
      <c r="XEV108" s="5"/>
      <c r="XEW108" s="5"/>
      <c r="XEX108" s="5"/>
      <c r="XEY108" s="5"/>
      <c r="XEZ108" s="5"/>
      <c r="XFA108" s="5"/>
      <c r="XFB108" s="5"/>
      <c r="XFC108" s="5"/>
      <c r="XFD108" s="5"/>
    </row>
    <row r="109" s="3" customFormat="1" spans="1:16384">
      <c r="A109" s="2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2"/>
      <c r="N109" s="2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6"/>
      <c r="AA109" s="16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XET109" s="5"/>
      <c r="XEU109" s="5"/>
      <c r="XEV109" s="5"/>
      <c r="XEW109" s="5"/>
      <c r="XEX109" s="5"/>
      <c r="XEY109" s="5"/>
      <c r="XEZ109" s="5"/>
      <c r="XFA109" s="5"/>
      <c r="XFB109" s="5"/>
      <c r="XFC109" s="5"/>
      <c r="XFD109" s="5"/>
    </row>
    <row r="110" s="3" customFormat="1" spans="1:1638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XET110" s="5"/>
      <c r="XEU110" s="5"/>
      <c r="XEV110" s="5"/>
      <c r="XEW110" s="5"/>
      <c r="XEX110" s="5"/>
      <c r="XEY110" s="5"/>
      <c r="XEZ110" s="5"/>
      <c r="XFA110" s="5"/>
      <c r="XFB110" s="5"/>
      <c r="XFC110" s="5"/>
      <c r="XFD110" s="5"/>
    </row>
    <row r="111" s="3" customFormat="1" spans="1:1638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XET111" s="5"/>
      <c r="XEU111" s="5"/>
      <c r="XEV111" s="5"/>
      <c r="XEW111" s="5"/>
      <c r="XEX111" s="5"/>
      <c r="XEY111" s="5"/>
      <c r="XEZ111" s="5"/>
      <c r="XFA111" s="5"/>
      <c r="XFB111" s="5"/>
      <c r="XFC111" s="5"/>
      <c r="XFD111" s="5"/>
    </row>
    <row r="112" s="3" customFormat="1" spans="1:1638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XET112" s="5"/>
      <c r="XEU112" s="5"/>
      <c r="XEV112" s="5"/>
      <c r="XEW112" s="5"/>
      <c r="XEX112" s="5"/>
      <c r="XEY112" s="5"/>
      <c r="XEZ112" s="5"/>
      <c r="XFA112" s="5"/>
      <c r="XFB112" s="5"/>
      <c r="XFC112" s="5"/>
      <c r="XFD112" s="5"/>
    </row>
    <row r="113" s="4" customFormat="1" ht="28.8" spans="1:1637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9" t="s">
        <v>258</v>
      </c>
      <c r="O113" s="10">
        <v>2008</v>
      </c>
      <c r="P113" s="10">
        <v>2009</v>
      </c>
      <c r="Q113" s="10">
        <v>2010</v>
      </c>
      <c r="R113" s="10">
        <v>2011</v>
      </c>
      <c r="S113" s="10">
        <v>2012</v>
      </c>
      <c r="T113" s="10">
        <v>2013</v>
      </c>
      <c r="U113" s="10">
        <v>2014</v>
      </c>
      <c r="V113" s="10">
        <v>2015</v>
      </c>
      <c r="W113" s="10">
        <v>2016</v>
      </c>
      <c r="X113" s="10">
        <v>2017</v>
      </c>
      <c r="Y113" s="10">
        <v>2018</v>
      </c>
      <c r="Z113" s="23"/>
      <c r="AA113" s="23"/>
      <c r="AB113" s="4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  <c r="AML113" s="23"/>
      <c r="AMM113" s="23"/>
      <c r="AMN113" s="23"/>
      <c r="AMO113" s="23"/>
      <c r="AMP113" s="23"/>
      <c r="AMQ113" s="23"/>
      <c r="AMR113" s="23"/>
      <c r="AMS113" s="23"/>
      <c r="AMT113" s="23"/>
      <c r="AMU113" s="23"/>
      <c r="AMV113" s="23"/>
      <c r="AMW113" s="23"/>
      <c r="AMX113" s="23"/>
      <c r="AMY113" s="23"/>
      <c r="AMZ113" s="23"/>
      <c r="ANA113" s="23"/>
      <c r="ANB113" s="23"/>
      <c r="ANC113" s="23"/>
      <c r="AND113" s="23"/>
      <c r="ANE113" s="23"/>
      <c r="ANF113" s="23"/>
      <c r="ANG113" s="23"/>
      <c r="ANH113" s="23"/>
      <c r="ANI113" s="23"/>
      <c r="ANJ113" s="23"/>
      <c r="ANK113" s="23"/>
      <c r="ANL113" s="23"/>
      <c r="ANM113" s="23"/>
      <c r="ANN113" s="23"/>
      <c r="ANO113" s="23"/>
      <c r="ANP113" s="23"/>
      <c r="ANQ113" s="23"/>
      <c r="ANR113" s="23"/>
      <c r="ANS113" s="23"/>
      <c r="ANT113" s="23"/>
      <c r="ANU113" s="23"/>
      <c r="ANV113" s="23"/>
      <c r="ANW113" s="23"/>
      <c r="ANX113" s="23"/>
      <c r="ANY113" s="23"/>
      <c r="ANZ113" s="23"/>
      <c r="AOA113" s="23"/>
      <c r="AOB113" s="23"/>
      <c r="AOC113" s="23"/>
      <c r="AOD113" s="23"/>
      <c r="AOE113" s="23"/>
      <c r="AOF113" s="23"/>
      <c r="AOG113" s="23"/>
      <c r="AOH113" s="23"/>
      <c r="AOI113" s="23"/>
      <c r="AOJ113" s="23"/>
      <c r="AOK113" s="23"/>
      <c r="AOL113" s="23"/>
      <c r="AOM113" s="23"/>
      <c r="AON113" s="23"/>
      <c r="AOO113" s="23"/>
      <c r="AOP113" s="23"/>
      <c r="AOQ113" s="23"/>
      <c r="AOR113" s="23"/>
      <c r="AOS113" s="23"/>
      <c r="AOT113" s="23"/>
      <c r="AOU113" s="23"/>
      <c r="AOV113" s="23"/>
      <c r="AOW113" s="23"/>
      <c r="AOX113" s="23"/>
      <c r="AOY113" s="23"/>
      <c r="AOZ113" s="23"/>
      <c r="APA113" s="23"/>
      <c r="APB113" s="23"/>
      <c r="APC113" s="23"/>
      <c r="APD113" s="23"/>
      <c r="APE113" s="23"/>
      <c r="APF113" s="23"/>
      <c r="APG113" s="23"/>
      <c r="APH113" s="23"/>
      <c r="API113" s="23"/>
      <c r="APJ113" s="23"/>
      <c r="APK113" s="23"/>
      <c r="APL113" s="23"/>
      <c r="APM113" s="23"/>
      <c r="APN113" s="23"/>
      <c r="APO113" s="23"/>
      <c r="APP113" s="23"/>
      <c r="APQ113" s="23"/>
      <c r="APR113" s="23"/>
      <c r="APS113" s="23"/>
      <c r="APT113" s="23"/>
      <c r="APU113" s="23"/>
      <c r="APV113" s="23"/>
      <c r="APW113" s="23"/>
      <c r="APX113" s="23"/>
      <c r="APY113" s="23"/>
      <c r="APZ113" s="23"/>
      <c r="AQA113" s="23"/>
      <c r="AQB113" s="23"/>
      <c r="AQC113" s="23"/>
      <c r="AQD113" s="23"/>
      <c r="AQE113" s="23"/>
      <c r="AQF113" s="23"/>
      <c r="AQG113" s="23"/>
      <c r="AQH113" s="23"/>
      <c r="AQI113" s="23"/>
      <c r="AQJ113" s="23"/>
      <c r="AQK113" s="23"/>
      <c r="AQL113" s="23"/>
      <c r="AQM113" s="23"/>
      <c r="AQN113" s="23"/>
      <c r="AQO113" s="23"/>
      <c r="AQP113" s="23"/>
      <c r="AQQ113" s="23"/>
      <c r="AQR113" s="23"/>
      <c r="AQS113" s="23"/>
      <c r="AQT113" s="23"/>
      <c r="AQU113" s="23"/>
      <c r="AQV113" s="23"/>
      <c r="AQW113" s="23"/>
      <c r="AQX113" s="23"/>
      <c r="AQY113" s="23"/>
      <c r="AQZ113" s="23"/>
      <c r="ARA113" s="23"/>
      <c r="ARB113" s="23"/>
      <c r="ARC113" s="23"/>
      <c r="ARD113" s="23"/>
      <c r="ARE113" s="23"/>
      <c r="ARF113" s="23"/>
      <c r="ARG113" s="23"/>
      <c r="ARH113" s="23"/>
      <c r="ARI113" s="23"/>
      <c r="ARJ113" s="23"/>
      <c r="ARK113" s="23"/>
      <c r="ARL113" s="23"/>
      <c r="ARM113" s="23"/>
      <c r="ARN113" s="23"/>
      <c r="ARO113" s="23"/>
      <c r="ARP113" s="23"/>
      <c r="ARQ113" s="23"/>
      <c r="ARR113" s="23"/>
      <c r="ARS113" s="23"/>
      <c r="ART113" s="23"/>
      <c r="ARU113" s="23"/>
      <c r="ARV113" s="23"/>
      <c r="ARW113" s="23"/>
      <c r="ARX113" s="23"/>
      <c r="ARY113" s="23"/>
      <c r="ARZ113" s="23"/>
      <c r="ASA113" s="23"/>
      <c r="ASB113" s="23"/>
      <c r="ASC113" s="23"/>
      <c r="ASD113" s="23"/>
      <c r="ASE113" s="23"/>
      <c r="ASF113" s="23"/>
      <c r="ASG113" s="23"/>
      <c r="ASH113" s="23"/>
      <c r="ASI113" s="23"/>
      <c r="ASJ113" s="23"/>
      <c r="ASK113" s="23"/>
      <c r="ASL113" s="23"/>
      <c r="ASM113" s="23"/>
      <c r="ASN113" s="23"/>
      <c r="ASO113" s="23"/>
      <c r="ASP113" s="23"/>
      <c r="ASQ113" s="23"/>
      <c r="ASR113" s="23"/>
      <c r="ASS113" s="23"/>
      <c r="AST113" s="23"/>
      <c r="ASU113" s="23"/>
      <c r="ASV113" s="23"/>
      <c r="ASW113" s="23"/>
      <c r="ASX113" s="23"/>
      <c r="ASY113" s="23"/>
      <c r="ASZ113" s="23"/>
      <c r="ATA113" s="23"/>
      <c r="ATB113" s="23"/>
      <c r="ATC113" s="23"/>
      <c r="ATD113" s="23"/>
      <c r="ATE113" s="23"/>
      <c r="ATF113" s="23"/>
      <c r="ATG113" s="23"/>
      <c r="ATH113" s="23"/>
      <c r="ATI113" s="23"/>
      <c r="ATJ113" s="23"/>
      <c r="ATK113" s="23"/>
      <c r="ATL113" s="23"/>
      <c r="ATM113" s="23"/>
      <c r="ATN113" s="23"/>
      <c r="ATO113" s="23"/>
      <c r="ATP113" s="23"/>
      <c r="ATQ113" s="23"/>
      <c r="ATR113" s="23"/>
      <c r="ATS113" s="23"/>
      <c r="ATT113" s="23"/>
      <c r="ATU113" s="23"/>
      <c r="ATV113" s="23"/>
      <c r="ATW113" s="23"/>
      <c r="ATX113" s="23"/>
      <c r="ATY113" s="23"/>
      <c r="ATZ113" s="23"/>
      <c r="AUA113" s="23"/>
      <c r="AUB113" s="23"/>
      <c r="AUC113" s="23"/>
      <c r="AUD113" s="23"/>
      <c r="AUE113" s="23"/>
      <c r="AUF113" s="23"/>
      <c r="AUG113" s="23"/>
      <c r="AUH113" s="23"/>
      <c r="AUI113" s="23"/>
      <c r="AUJ113" s="23"/>
      <c r="AUK113" s="23"/>
      <c r="AUL113" s="23"/>
      <c r="AUM113" s="23"/>
      <c r="AUN113" s="23"/>
      <c r="AUO113" s="23"/>
      <c r="AUP113" s="23"/>
      <c r="AUQ113" s="23"/>
      <c r="AUR113" s="23"/>
      <c r="AUS113" s="23"/>
      <c r="AUT113" s="23"/>
      <c r="AUU113" s="23"/>
      <c r="AUV113" s="23"/>
      <c r="AUW113" s="23"/>
      <c r="AUX113" s="23"/>
      <c r="AUY113" s="23"/>
      <c r="AUZ113" s="23"/>
      <c r="AVA113" s="23"/>
      <c r="AVB113" s="23"/>
      <c r="AVC113" s="23"/>
      <c r="AVD113" s="23"/>
      <c r="AVE113" s="23"/>
      <c r="AVF113" s="23"/>
      <c r="AVG113" s="23"/>
      <c r="AVH113" s="23"/>
      <c r="AVI113" s="23"/>
      <c r="AVJ113" s="23"/>
      <c r="AVK113" s="23"/>
      <c r="AVL113" s="23"/>
      <c r="AVM113" s="23"/>
      <c r="AVN113" s="23"/>
      <c r="AVO113" s="23"/>
      <c r="AVP113" s="23"/>
      <c r="AVQ113" s="23"/>
      <c r="AVR113" s="23"/>
      <c r="AVS113" s="23"/>
      <c r="AVT113" s="23"/>
      <c r="AVU113" s="23"/>
      <c r="AVV113" s="23"/>
      <c r="AVW113" s="23"/>
      <c r="AVX113" s="23"/>
      <c r="AVY113" s="23"/>
      <c r="AVZ113" s="23"/>
      <c r="AWA113" s="23"/>
      <c r="AWB113" s="23"/>
      <c r="AWC113" s="23"/>
      <c r="AWD113" s="23"/>
      <c r="AWE113" s="23"/>
      <c r="AWF113" s="23"/>
      <c r="AWG113" s="23"/>
      <c r="AWH113" s="23"/>
      <c r="AWI113" s="23"/>
      <c r="AWJ113" s="23"/>
      <c r="AWK113" s="23"/>
      <c r="AWL113" s="23"/>
      <c r="AWM113" s="23"/>
      <c r="AWN113" s="23"/>
      <c r="AWO113" s="23"/>
      <c r="AWP113" s="23"/>
      <c r="AWQ113" s="23"/>
      <c r="AWR113" s="23"/>
      <c r="AWS113" s="23"/>
      <c r="AWT113" s="23"/>
      <c r="AWU113" s="23"/>
      <c r="AWV113" s="23"/>
      <c r="AWW113" s="23"/>
      <c r="AWX113" s="23"/>
      <c r="AWY113" s="23"/>
      <c r="AWZ113" s="23"/>
      <c r="AXA113" s="23"/>
      <c r="AXB113" s="23"/>
      <c r="AXC113" s="23"/>
      <c r="AXD113" s="23"/>
      <c r="AXE113" s="23"/>
      <c r="AXF113" s="23"/>
      <c r="AXG113" s="23"/>
      <c r="AXH113" s="23"/>
      <c r="AXI113" s="23"/>
      <c r="AXJ113" s="23"/>
      <c r="AXK113" s="23"/>
      <c r="AXL113" s="23"/>
      <c r="AXM113" s="23"/>
      <c r="AXN113" s="23"/>
      <c r="AXO113" s="23"/>
      <c r="AXP113" s="23"/>
      <c r="AXQ113" s="23"/>
      <c r="AXR113" s="23"/>
      <c r="AXS113" s="23"/>
      <c r="AXT113" s="23"/>
      <c r="AXU113" s="23"/>
      <c r="AXV113" s="23"/>
      <c r="AXW113" s="23"/>
      <c r="AXX113" s="23"/>
      <c r="AXY113" s="23"/>
      <c r="AXZ113" s="23"/>
      <c r="AYA113" s="23"/>
      <c r="AYB113" s="23"/>
      <c r="AYC113" s="23"/>
      <c r="AYD113" s="23"/>
      <c r="AYE113" s="23"/>
      <c r="AYF113" s="23"/>
      <c r="AYG113" s="23"/>
      <c r="AYH113" s="23"/>
      <c r="AYI113" s="23"/>
      <c r="AYJ113" s="23"/>
      <c r="AYK113" s="23"/>
      <c r="AYL113" s="23"/>
      <c r="AYM113" s="23"/>
      <c r="AYN113" s="23"/>
      <c r="AYO113" s="23"/>
      <c r="AYP113" s="23"/>
      <c r="AYQ113" s="23"/>
      <c r="AYR113" s="23"/>
      <c r="AYS113" s="23"/>
      <c r="AYT113" s="23"/>
      <c r="AYU113" s="23"/>
      <c r="AYV113" s="23"/>
      <c r="AYW113" s="23"/>
      <c r="AYX113" s="23"/>
      <c r="AYY113" s="23"/>
      <c r="AYZ113" s="23"/>
      <c r="AZA113" s="23"/>
      <c r="AZB113" s="23"/>
      <c r="AZC113" s="23"/>
      <c r="AZD113" s="23"/>
      <c r="AZE113" s="23"/>
      <c r="AZF113" s="23"/>
      <c r="AZG113" s="23"/>
      <c r="AZH113" s="23"/>
      <c r="AZI113" s="23"/>
      <c r="AZJ113" s="23"/>
      <c r="AZK113" s="23"/>
      <c r="AZL113" s="23"/>
      <c r="AZM113" s="23"/>
      <c r="AZN113" s="23"/>
      <c r="AZO113" s="23"/>
      <c r="AZP113" s="23"/>
      <c r="AZQ113" s="23"/>
      <c r="AZR113" s="23"/>
      <c r="AZS113" s="23"/>
      <c r="AZT113" s="23"/>
      <c r="AZU113" s="23"/>
      <c r="AZV113" s="23"/>
      <c r="AZW113" s="23"/>
      <c r="AZX113" s="23"/>
      <c r="AZY113" s="23"/>
      <c r="AZZ113" s="23"/>
      <c r="BAA113" s="23"/>
      <c r="BAB113" s="23"/>
      <c r="BAC113" s="23"/>
      <c r="BAD113" s="23"/>
      <c r="BAE113" s="23"/>
      <c r="BAF113" s="23"/>
      <c r="BAG113" s="23"/>
      <c r="BAH113" s="23"/>
      <c r="BAI113" s="23"/>
      <c r="BAJ113" s="23"/>
      <c r="BAK113" s="23"/>
      <c r="BAL113" s="23"/>
      <c r="BAM113" s="23"/>
      <c r="BAN113" s="23"/>
      <c r="BAO113" s="23"/>
      <c r="BAP113" s="23"/>
      <c r="BAQ113" s="23"/>
      <c r="BAR113" s="23"/>
      <c r="BAS113" s="23"/>
      <c r="BAT113" s="23"/>
      <c r="BAU113" s="23"/>
      <c r="BAV113" s="23"/>
      <c r="BAW113" s="23"/>
      <c r="BAX113" s="23"/>
      <c r="BAY113" s="23"/>
      <c r="BAZ113" s="23"/>
      <c r="BBA113" s="23"/>
      <c r="BBB113" s="23"/>
      <c r="BBC113" s="23"/>
      <c r="BBD113" s="23"/>
      <c r="BBE113" s="23"/>
      <c r="BBF113" s="23"/>
      <c r="BBG113" s="23"/>
      <c r="BBH113" s="23"/>
      <c r="BBI113" s="23"/>
      <c r="BBJ113" s="23"/>
      <c r="BBK113" s="23"/>
      <c r="BBL113" s="23"/>
      <c r="BBM113" s="23"/>
      <c r="BBN113" s="23"/>
      <c r="BBO113" s="23"/>
      <c r="BBP113" s="23"/>
      <c r="BBQ113" s="23"/>
      <c r="BBR113" s="23"/>
      <c r="BBS113" s="23"/>
      <c r="BBT113" s="23"/>
      <c r="BBU113" s="23"/>
      <c r="BBV113" s="23"/>
      <c r="BBW113" s="23"/>
      <c r="BBX113" s="23"/>
      <c r="BBY113" s="23"/>
      <c r="BBZ113" s="23"/>
      <c r="BCA113" s="23"/>
      <c r="BCB113" s="23"/>
      <c r="BCC113" s="23"/>
      <c r="BCD113" s="23"/>
      <c r="BCE113" s="23"/>
      <c r="BCF113" s="23"/>
      <c r="BCG113" s="23"/>
      <c r="BCH113" s="23"/>
      <c r="BCI113" s="23"/>
      <c r="BCJ113" s="23"/>
      <c r="BCK113" s="23"/>
      <c r="BCL113" s="23"/>
      <c r="BCM113" s="23"/>
      <c r="BCN113" s="23"/>
      <c r="BCO113" s="23"/>
      <c r="BCP113" s="23"/>
      <c r="BCQ113" s="23"/>
      <c r="BCR113" s="23"/>
      <c r="BCS113" s="23"/>
      <c r="BCT113" s="23"/>
      <c r="BCU113" s="23"/>
      <c r="BCV113" s="23"/>
      <c r="BCW113" s="23"/>
      <c r="BCX113" s="23"/>
      <c r="BCY113" s="23"/>
      <c r="BCZ113" s="23"/>
      <c r="BDA113" s="23"/>
      <c r="BDB113" s="23"/>
      <c r="BDC113" s="23"/>
      <c r="BDD113" s="23"/>
      <c r="BDE113" s="23"/>
      <c r="BDF113" s="23"/>
      <c r="BDG113" s="23"/>
      <c r="BDH113" s="23"/>
      <c r="BDI113" s="23"/>
      <c r="BDJ113" s="23"/>
      <c r="BDK113" s="23"/>
      <c r="BDL113" s="23"/>
      <c r="BDM113" s="23"/>
      <c r="BDN113" s="23"/>
      <c r="BDO113" s="23"/>
      <c r="BDP113" s="23"/>
      <c r="BDQ113" s="23"/>
      <c r="BDR113" s="23"/>
      <c r="BDS113" s="23"/>
      <c r="BDT113" s="23"/>
      <c r="BDU113" s="23"/>
      <c r="BDV113" s="23"/>
      <c r="BDW113" s="23"/>
      <c r="BDX113" s="23"/>
      <c r="BDY113" s="23"/>
      <c r="BDZ113" s="23"/>
      <c r="BEA113" s="23"/>
      <c r="BEB113" s="23"/>
      <c r="BEC113" s="23"/>
      <c r="BED113" s="23"/>
      <c r="BEE113" s="23"/>
      <c r="BEF113" s="23"/>
      <c r="BEG113" s="23"/>
      <c r="BEH113" s="23"/>
      <c r="BEI113" s="23"/>
      <c r="BEJ113" s="23"/>
      <c r="BEK113" s="23"/>
      <c r="BEL113" s="23"/>
      <c r="BEM113" s="23"/>
      <c r="BEN113" s="23"/>
      <c r="BEO113" s="23"/>
      <c r="BEP113" s="23"/>
      <c r="BEQ113" s="23"/>
      <c r="BER113" s="23"/>
      <c r="BES113" s="23"/>
      <c r="BET113" s="23"/>
      <c r="BEU113" s="23"/>
      <c r="BEV113" s="23"/>
      <c r="BEW113" s="23"/>
      <c r="BEX113" s="23"/>
      <c r="BEY113" s="23"/>
      <c r="BEZ113" s="23"/>
      <c r="BFA113" s="23"/>
      <c r="BFB113" s="23"/>
      <c r="BFC113" s="23"/>
      <c r="BFD113" s="23"/>
      <c r="BFE113" s="23"/>
      <c r="BFF113" s="23"/>
      <c r="BFG113" s="23"/>
      <c r="BFH113" s="23"/>
      <c r="BFI113" s="23"/>
      <c r="BFJ113" s="23"/>
      <c r="BFK113" s="23"/>
      <c r="BFL113" s="23"/>
      <c r="BFM113" s="23"/>
      <c r="BFN113" s="23"/>
      <c r="BFO113" s="23"/>
      <c r="BFP113" s="23"/>
      <c r="BFQ113" s="23"/>
      <c r="BFR113" s="23"/>
      <c r="BFS113" s="23"/>
      <c r="BFT113" s="23"/>
      <c r="BFU113" s="23"/>
      <c r="BFV113" s="23"/>
      <c r="BFW113" s="23"/>
      <c r="BFX113" s="23"/>
      <c r="BFY113" s="23"/>
      <c r="BFZ113" s="23"/>
      <c r="BGA113" s="23"/>
      <c r="BGB113" s="23"/>
      <c r="BGC113" s="23"/>
      <c r="BGD113" s="23"/>
      <c r="BGE113" s="23"/>
      <c r="BGF113" s="23"/>
      <c r="BGG113" s="23"/>
      <c r="BGH113" s="23"/>
      <c r="BGI113" s="23"/>
      <c r="BGJ113" s="23"/>
      <c r="BGK113" s="23"/>
      <c r="BGL113" s="23"/>
      <c r="BGM113" s="23"/>
      <c r="BGN113" s="23"/>
      <c r="BGO113" s="23"/>
      <c r="BGP113" s="23"/>
      <c r="BGQ113" s="23"/>
      <c r="BGR113" s="23"/>
      <c r="BGS113" s="23"/>
      <c r="BGT113" s="23"/>
      <c r="BGU113" s="23"/>
      <c r="BGV113" s="23"/>
      <c r="BGW113" s="23"/>
      <c r="BGX113" s="23"/>
      <c r="BGY113" s="23"/>
      <c r="BGZ113" s="23"/>
      <c r="BHA113" s="23"/>
      <c r="BHB113" s="23"/>
      <c r="BHC113" s="23"/>
      <c r="BHD113" s="23"/>
      <c r="BHE113" s="23"/>
      <c r="BHF113" s="23"/>
      <c r="BHG113" s="23"/>
      <c r="BHH113" s="23"/>
      <c r="BHI113" s="23"/>
      <c r="BHJ113" s="23"/>
      <c r="BHK113" s="23"/>
      <c r="BHL113" s="23"/>
      <c r="BHM113" s="23"/>
      <c r="BHN113" s="23"/>
      <c r="BHO113" s="23"/>
      <c r="BHP113" s="23"/>
      <c r="BHQ113" s="23"/>
      <c r="BHR113" s="23"/>
      <c r="BHS113" s="23"/>
      <c r="BHT113" s="23"/>
      <c r="BHU113" s="23"/>
      <c r="BHV113" s="23"/>
      <c r="BHW113" s="23"/>
      <c r="BHX113" s="23"/>
      <c r="BHY113" s="23"/>
      <c r="BHZ113" s="23"/>
      <c r="BIA113" s="23"/>
      <c r="BIB113" s="23"/>
      <c r="BIC113" s="23"/>
      <c r="BID113" s="23"/>
      <c r="BIE113" s="23"/>
      <c r="BIF113" s="23"/>
      <c r="BIG113" s="23"/>
      <c r="BIH113" s="23"/>
      <c r="BII113" s="23"/>
      <c r="BIJ113" s="23"/>
      <c r="BIK113" s="23"/>
      <c r="BIL113" s="23"/>
      <c r="BIM113" s="23"/>
      <c r="BIN113" s="23"/>
      <c r="BIO113" s="23"/>
      <c r="BIP113" s="23"/>
      <c r="BIQ113" s="23"/>
      <c r="BIR113" s="23"/>
      <c r="BIS113" s="23"/>
      <c r="BIT113" s="23"/>
      <c r="BIU113" s="23"/>
      <c r="BIV113" s="23"/>
      <c r="BIW113" s="23"/>
      <c r="BIX113" s="23"/>
      <c r="BIY113" s="23"/>
      <c r="BIZ113" s="23"/>
      <c r="BJA113" s="23"/>
      <c r="BJB113" s="23"/>
      <c r="BJC113" s="23"/>
      <c r="BJD113" s="23"/>
      <c r="BJE113" s="23"/>
      <c r="BJF113" s="23"/>
      <c r="BJG113" s="23"/>
      <c r="BJH113" s="23"/>
      <c r="BJI113" s="23"/>
      <c r="BJJ113" s="23"/>
      <c r="BJK113" s="23"/>
      <c r="BJL113" s="23"/>
      <c r="BJM113" s="23"/>
      <c r="BJN113" s="23"/>
      <c r="BJO113" s="23"/>
      <c r="BJP113" s="23"/>
      <c r="BJQ113" s="23"/>
      <c r="BJR113" s="23"/>
      <c r="BJS113" s="23"/>
      <c r="BJT113" s="23"/>
      <c r="BJU113" s="23"/>
      <c r="BJV113" s="23"/>
      <c r="BJW113" s="23"/>
      <c r="BJX113" s="23"/>
      <c r="BJY113" s="23"/>
      <c r="BJZ113" s="23"/>
      <c r="BKA113" s="23"/>
      <c r="BKB113" s="23"/>
      <c r="BKC113" s="23"/>
      <c r="BKD113" s="23"/>
      <c r="BKE113" s="23"/>
      <c r="BKF113" s="23"/>
      <c r="BKG113" s="23"/>
      <c r="BKH113" s="23"/>
      <c r="BKI113" s="23"/>
      <c r="BKJ113" s="23"/>
      <c r="BKK113" s="23"/>
      <c r="BKL113" s="23"/>
      <c r="BKM113" s="23"/>
      <c r="BKN113" s="23"/>
      <c r="BKO113" s="23"/>
      <c r="BKP113" s="23"/>
      <c r="BKQ113" s="23"/>
      <c r="BKR113" s="23"/>
      <c r="BKS113" s="23"/>
      <c r="BKT113" s="23"/>
      <c r="BKU113" s="23"/>
      <c r="BKV113" s="23"/>
      <c r="BKW113" s="23"/>
      <c r="BKX113" s="23"/>
      <c r="BKY113" s="23"/>
      <c r="BKZ113" s="23"/>
      <c r="BLA113" s="23"/>
      <c r="BLB113" s="23"/>
      <c r="BLC113" s="23"/>
      <c r="BLD113" s="23"/>
      <c r="BLE113" s="23"/>
      <c r="BLF113" s="23"/>
      <c r="BLG113" s="23"/>
      <c r="BLH113" s="23"/>
      <c r="BLI113" s="23"/>
      <c r="BLJ113" s="23"/>
      <c r="BLK113" s="23"/>
      <c r="BLL113" s="23"/>
      <c r="BLM113" s="23"/>
      <c r="BLN113" s="23"/>
      <c r="BLO113" s="23"/>
      <c r="BLP113" s="23"/>
      <c r="BLQ113" s="23"/>
      <c r="BLR113" s="23"/>
      <c r="BLS113" s="23"/>
      <c r="BLT113" s="23"/>
      <c r="BLU113" s="23"/>
      <c r="BLV113" s="23"/>
      <c r="BLW113" s="23"/>
      <c r="BLX113" s="23"/>
      <c r="BLY113" s="23"/>
      <c r="BLZ113" s="23"/>
      <c r="BMA113" s="23"/>
      <c r="BMB113" s="23"/>
      <c r="BMC113" s="23"/>
      <c r="BMD113" s="23"/>
      <c r="BME113" s="23"/>
      <c r="BMF113" s="23"/>
      <c r="BMG113" s="23"/>
      <c r="BMH113" s="23"/>
      <c r="BMI113" s="23"/>
      <c r="BMJ113" s="23"/>
      <c r="BMK113" s="23"/>
      <c r="BML113" s="23"/>
      <c r="BMM113" s="23"/>
      <c r="BMN113" s="23"/>
      <c r="BMO113" s="23"/>
      <c r="BMP113" s="23"/>
      <c r="BMQ113" s="23"/>
      <c r="BMR113" s="23"/>
      <c r="BMS113" s="23"/>
      <c r="BMT113" s="23"/>
      <c r="BMU113" s="23"/>
      <c r="BMV113" s="23"/>
      <c r="BMW113" s="23"/>
      <c r="BMX113" s="23"/>
      <c r="BMY113" s="23"/>
      <c r="BMZ113" s="23"/>
      <c r="BNA113" s="23"/>
      <c r="BNB113" s="23"/>
      <c r="BNC113" s="23"/>
      <c r="BND113" s="23"/>
      <c r="BNE113" s="23"/>
      <c r="BNF113" s="23"/>
      <c r="BNG113" s="23"/>
      <c r="BNH113" s="23"/>
      <c r="BNI113" s="23"/>
      <c r="BNJ113" s="23"/>
      <c r="BNK113" s="23"/>
      <c r="BNL113" s="23"/>
      <c r="BNM113" s="23"/>
      <c r="BNN113" s="23"/>
      <c r="BNO113" s="23"/>
      <c r="BNP113" s="23"/>
      <c r="BNQ113" s="23"/>
      <c r="BNR113" s="23"/>
      <c r="BNS113" s="23"/>
      <c r="BNT113" s="23"/>
      <c r="BNU113" s="23"/>
      <c r="BNV113" s="23"/>
      <c r="BNW113" s="23"/>
      <c r="BNX113" s="23"/>
      <c r="BNY113" s="23"/>
      <c r="BNZ113" s="23"/>
      <c r="BOA113" s="23"/>
      <c r="BOB113" s="23"/>
      <c r="BOC113" s="23"/>
      <c r="BOD113" s="23"/>
      <c r="BOE113" s="23"/>
      <c r="BOF113" s="23"/>
      <c r="BOG113" s="23"/>
      <c r="BOH113" s="23"/>
      <c r="BOI113" s="23"/>
      <c r="BOJ113" s="23"/>
      <c r="BOK113" s="23"/>
      <c r="BOL113" s="23"/>
      <c r="BOM113" s="23"/>
      <c r="BON113" s="23"/>
      <c r="BOO113" s="23"/>
      <c r="BOP113" s="23"/>
      <c r="BOQ113" s="23"/>
      <c r="BOR113" s="23"/>
      <c r="BOS113" s="23"/>
      <c r="BOT113" s="23"/>
      <c r="BOU113" s="23"/>
      <c r="BOV113" s="23"/>
      <c r="BOW113" s="23"/>
      <c r="BOX113" s="23"/>
      <c r="BOY113" s="23"/>
      <c r="BOZ113" s="23"/>
      <c r="BPA113" s="23"/>
      <c r="BPB113" s="23"/>
      <c r="BPC113" s="23"/>
      <c r="BPD113" s="23"/>
      <c r="BPE113" s="23"/>
      <c r="BPF113" s="23"/>
      <c r="BPG113" s="23"/>
      <c r="BPH113" s="23"/>
      <c r="BPI113" s="23"/>
      <c r="BPJ113" s="23"/>
      <c r="BPK113" s="23"/>
      <c r="BPL113" s="23"/>
      <c r="BPM113" s="23"/>
      <c r="BPN113" s="23"/>
      <c r="BPO113" s="23"/>
      <c r="BPP113" s="23"/>
      <c r="BPQ113" s="23"/>
      <c r="BPR113" s="23"/>
      <c r="BPS113" s="23"/>
      <c r="BPT113" s="23"/>
      <c r="BPU113" s="23"/>
      <c r="BPV113" s="23"/>
      <c r="BPW113" s="23"/>
      <c r="BPX113" s="23"/>
      <c r="BPY113" s="23"/>
      <c r="BPZ113" s="23"/>
      <c r="BQA113" s="23"/>
      <c r="BQB113" s="23"/>
      <c r="BQC113" s="23"/>
      <c r="BQD113" s="23"/>
      <c r="BQE113" s="23"/>
      <c r="BQF113" s="23"/>
      <c r="BQG113" s="23"/>
      <c r="BQH113" s="23"/>
      <c r="BQI113" s="23"/>
      <c r="BQJ113" s="23"/>
      <c r="BQK113" s="23"/>
      <c r="BQL113" s="23"/>
      <c r="BQM113" s="23"/>
      <c r="BQN113" s="23"/>
      <c r="BQO113" s="23"/>
      <c r="BQP113" s="23"/>
      <c r="BQQ113" s="23"/>
      <c r="BQR113" s="23"/>
      <c r="BQS113" s="23"/>
      <c r="BQT113" s="23"/>
      <c r="BQU113" s="23"/>
      <c r="BQV113" s="23"/>
      <c r="BQW113" s="23"/>
      <c r="BQX113" s="23"/>
      <c r="BQY113" s="23"/>
      <c r="BQZ113" s="23"/>
      <c r="BRA113" s="23"/>
      <c r="BRB113" s="23"/>
      <c r="BRC113" s="23"/>
      <c r="BRD113" s="23"/>
      <c r="BRE113" s="23"/>
      <c r="BRF113" s="23"/>
      <c r="BRG113" s="23"/>
      <c r="BRH113" s="23"/>
      <c r="BRI113" s="23"/>
      <c r="BRJ113" s="23"/>
      <c r="BRK113" s="23"/>
      <c r="BRL113" s="23"/>
      <c r="BRM113" s="23"/>
      <c r="BRN113" s="23"/>
      <c r="BRO113" s="23"/>
      <c r="BRP113" s="23"/>
      <c r="BRQ113" s="23"/>
      <c r="BRR113" s="23"/>
      <c r="BRS113" s="23"/>
      <c r="BRT113" s="23"/>
      <c r="BRU113" s="23"/>
      <c r="BRV113" s="23"/>
      <c r="BRW113" s="23"/>
      <c r="BRX113" s="23"/>
      <c r="BRY113" s="23"/>
      <c r="BRZ113" s="23"/>
      <c r="BSA113" s="23"/>
      <c r="BSB113" s="23"/>
      <c r="BSC113" s="23"/>
      <c r="BSD113" s="23"/>
      <c r="BSE113" s="23"/>
      <c r="BSF113" s="23"/>
      <c r="BSG113" s="23"/>
      <c r="BSH113" s="23"/>
      <c r="BSI113" s="23"/>
      <c r="BSJ113" s="23"/>
      <c r="BSK113" s="23"/>
      <c r="BSL113" s="23"/>
      <c r="BSM113" s="23"/>
      <c r="BSN113" s="23"/>
      <c r="BSO113" s="23"/>
      <c r="BSP113" s="23"/>
      <c r="BSQ113" s="23"/>
      <c r="BSR113" s="23"/>
      <c r="BSS113" s="23"/>
      <c r="BST113" s="23"/>
      <c r="BSU113" s="23"/>
      <c r="BSV113" s="23"/>
      <c r="BSW113" s="23"/>
      <c r="BSX113" s="23"/>
      <c r="BSY113" s="23"/>
      <c r="BSZ113" s="23"/>
      <c r="BTA113" s="23"/>
      <c r="BTB113" s="23"/>
      <c r="BTC113" s="23"/>
      <c r="BTD113" s="23"/>
      <c r="BTE113" s="23"/>
      <c r="BTF113" s="23"/>
      <c r="BTG113" s="23"/>
      <c r="BTH113" s="23"/>
      <c r="BTI113" s="23"/>
      <c r="BTJ113" s="23"/>
      <c r="BTK113" s="23"/>
      <c r="BTL113" s="23"/>
      <c r="BTM113" s="23"/>
      <c r="BTN113" s="23"/>
      <c r="BTO113" s="23"/>
      <c r="BTP113" s="23"/>
      <c r="BTQ113" s="23"/>
      <c r="BTR113" s="23"/>
      <c r="BTS113" s="23"/>
      <c r="BTT113" s="23"/>
      <c r="BTU113" s="23"/>
      <c r="BTV113" s="23"/>
      <c r="BTW113" s="23"/>
      <c r="BTX113" s="23"/>
      <c r="BTY113" s="23"/>
      <c r="BTZ113" s="23"/>
      <c r="BUA113" s="23"/>
      <c r="BUB113" s="23"/>
      <c r="BUC113" s="23"/>
      <c r="BUD113" s="23"/>
      <c r="BUE113" s="23"/>
      <c r="BUF113" s="23"/>
      <c r="BUG113" s="23"/>
      <c r="BUH113" s="23"/>
      <c r="BUI113" s="23"/>
      <c r="BUJ113" s="23"/>
      <c r="BUK113" s="23"/>
      <c r="BUL113" s="23"/>
      <c r="BUM113" s="23"/>
      <c r="BUN113" s="23"/>
      <c r="BUO113" s="23"/>
      <c r="BUP113" s="23"/>
      <c r="BUQ113" s="23"/>
      <c r="BUR113" s="23"/>
      <c r="BUS113" s="23"/>
      <c r="BUT113" s="23"/>
      <c r="BUU113" s="23"/>
      <c r="BUV113" s="23"/>
      <c r="BUW113" s="23"/>
      <c r="BUX113" s="23"/>
      <c r="BUY113" s="23"/>
      <c r="BUZ113" s="23"/>
      <c r="BVA113" s="23"/>
      <c r="BVB113" s="23"/>
      <c r="BVC113" s="23"/>
      <c r="BVD113" s="23"/>
      <c r="BVE113" s="23"/>
      <c r="BVF113" s="23"/>
      <c r="BVG113" s="23"/>
      <c r="BVH113" s="23"/>
      <c r="BVI113" s="23"/>
      <c r="BVJ113" s="23"/>
      <c r="BVK113" s="23"/>
      <c r="BVL113" s="23"/>
      <c r="BVM113" s="23"/>
      <c r="BVN113" s="23"/>
      <c r="BVO113" s="23"/>
      <c r="BVP113" s="23"/>
      <c r="BVQ113" s="23"/>
      <c r="BVR113" s="23"/>
      <c r="BVS113" s="23"/>
      <c r="BVT113" s="23"/>
      <c r="BVU113" s="23"/>
      <c r="BVV113" s="23"/>
      <c r="BVW113" s="23"/>
      <c r="BVX113" s="23"/>
      <c r="BVY113" s="23"/>
      <c r="BVZ113" s="23"/>
      <c r="BWA113" s="23"/>
      <c r="BWB113" s="23"/>
      <c r="BWC113" s="23"/>
      <c r="BWD113" s="23"/>
      <c r="BWE113" s="23"/>
      <c r="BWF113" s="23"/>
      <c r="BWG113" s="23"/>
      <c r="BWH113" s="23"/>
      <c r="BWI113" s="23"/>
      <c r="BWJ113" s="23"/>
      <c r="BWK113" s="23"/>
      <c r="BWL113" s="23"/>
      <c r="BWM113" s="23"/>
      <c r="BWN113" s="23"/>
      <c r="BWO113" s="23"/>
      <c r="BWP113" s="23"/>
      <c r="BWQ113" s="23"/>
      <c r="BWR113" s="23"/>
      <c r="BWS113" s="23"/>
      <c r="BWT113" s="23"/>
      <c r="BWU113" s="23"/>
      <c r="BWV113" s="23"/>
      <c r="BWW113" s="23"/>
      <c r="BWX113" s="23"/>
      <c r="BWY113" s="23"/>
      <c r="BWZ113" s="23"/>
      <c r="BXA113" s="23"/>
      <c r="BXB113" s="23"/>
      <c r="BXC113" s="23"/>
      <c r="BXD113" s="23"/>
      <c r="BXE113" s="23"/>
      <c r="BXF113" s="23"/>
      <c r="BXG113" s="23"/>
      <c r="BXH113" s="23"/>
      <c r="BXI113" s="23"/>
      <c r="BXJ113" s="23"/>
      <c r="BXK113" s="23"/>
      <c r="BXL113" s="23"/>
      <c r="BXM113" s="23"/>
      <c r="BXN113" s="23"/>
      <c r="BXO113" s="23"/>
      <c r="BXP113" s="23"/>
      <c r="BXQ113" s="23"/>
      <c r="BXR113" s="23"/>
      <c r="BXS113" s="23"/>
      <c r="BXT113" s="23"/>
      <c r="BXU113" s="23"/>
      <c r="BXV113" s="23"/>
      <c r="BXW113" s="23"/>
      <c r="BXX113" s="23"/>
      <c r="BXY113" s="23"/>
      <c r="BXZ113" s="23"/>
      <c r="BYA113" s="23"/>
      <c r="BYB113" s="23"/>
      <c r="BYC113" s="23"/>
      <c r="BYD113" s="23"/>
      <c r="BYE113" s="23"/>
      <c r="BYF113" s="23"/>
      <c r="BYG113" s="23"/>
      <c r="BYH113" s="23"/>
      <c r="BYI113" s="23"/>
      <c r="BYJ113" s="23"/>
      <c r="BYK113" s="23"/>
      <c r="BYL113" s="23"/>
      <c r="BYM113" s="23"/>
      <c r="BYN113" s="23"/>
      <c r="BYO113" s="23"/>
      <c r="BYP113" s="23"/>
      <c r="BYQ113" s="23"/>
      <c r="BYR113" s="23"/>
      <c r="BYS113" s="23"/>
      <c r="BYT113" s="23"/>
      <c r="BYU113" s="23"/>
      <c r="BYV113" s="23"/>
      <c r="BYW113" s="23"/>
      <c r="BYX113" s="23"/>
      <c r="BYY113" s="23"/>
      <c r="BYZ113" s="23"/>
      <c r="BZA113" s="23"/>
      <c r="BZB113" s="23"/>
      <c r="BZC113" s="23"/>
      <c r="BZD113" s="23"/>
      <c r="BZE113" s="23"/>
      <c r="BZF113" s="23"/>
      <c r="BZG113" s="23"/>
      <c r="BZH113" s="23"/>
      <c r="BZI113" s="23"/>
      <c r="BZJ113" s="23"/>
      <c r="BZK113" s="23"/>
      <c r="BZL113" s="23"/>
      <c r="BZM113" s="23"/>
      <c r="BZN113" s="23"/>
      <c r="BZO113" s="23"/>
      <c r="BZP113" s="23"/>
      <c r="BZQ113" s="23"/>
      <c r="BZR113" s="23"/>
      <c r="BZS113" s="23"/>
      <c r="BZT113" s="23"/>
      <c r="BZU113" s="23"/>
      <c r="BZV113" s="23"/>
      <c r="BZW113" s="23"/>
      <c r="BZX113" s="23"/>
      <c r="BZY113" s="23"/>
      <c r="BZZ113" s="23"/>
      <c r="CAA113" s="23"/>
      <c r="CAB113" s="23"/>
      <c r="CAC113" s="23"/>
      <c r="CAD113" s="23"/>
      <c r="CAE113" s="23"/>
      <c r="CAF113" s="23"/>
      <c r="CAG113" s="23"/>
      <c r="CAH113" s="23"/>
      <c r="CAI113" s="23"/>
      <c r="CAJ113" s="23"/>
      <c r="CAK113" s="23"/>
      <c r="CAL113" s="23"/>
      <c r="CAM113" s="23"/>
      <c r="CAN113" s="23"/>
      <c r="CAO113" s="23"/>
      <c r="CAP113" s="23"/>
      <c r="CAQ113" s="23"/>
      <c r="CAR113" s="23"/>
      <c r="CAS113" s="23"/>
      <c r="CAT113" s="23"/>
      <c r="CAU113" s="23"/>
      <c r="CAV113" s="23"/>
      <c r="CAW113" s="23"/>
      <c r="CAX113" s="23"/>
      <c r="CAY113" s="23"/>
      <c r="CAZ113" s="23"/>
      <c r="CBA113" s="23"/>
      <c r="CBB113" s="23"/>
      <c r="CBC113" s="23"/>
      <c r="CBD113" s="23"/>
      <c r="CBE113" s="23"/>
      <c r="CBF113" s="23"/>
      <c r="CBG113" s="23"/>
      <c r="CBH113" s="23"/>
      <c r="CBI113" s="23"/>
      <c r="CBJ113" s="23"/>
      <c r="CBK113" s="23"/>
      <c r="CBL113" s="23"/>
      <c r="CBM113" s="23"/>
      <c r="CBN113" s="23"/>
      <c r="CBO113" s="23"/>
      <c r="CBP113" s="23"/>
      <c r="CBQ113" s="23"/>
      <c r="CBR113" s="23"/>
      <c r="CBS113" s="23"/>
      <c r="CBT113" s="23"/>
      <c r="CBU113" s="23"/>
      <c r="CBV113" s="23"/>
      <c r="CBW113" s="23"/>
      <c r="CBX113" s="23"/>
      <c r="CBY113" s="23"/>
      <c r="CBZ113" s="23"/>
      <c r="CCA113" s="23"/>
      <c r="CCB113" s="23"/>
      <c r="CCC113" s="23"/>
      <c r="CCD113" s="23"/>
      <c r="CCE113" s="23"/>
      <c r="CCF113" s="23"/>
      <c r="CCG113" s="23"/>
      <c r="CCH113" s="23"/>
      <c r="CCI113" s="23"/>
      <c r="CCJ113" s="23"/>
      <c r="CCK113" s="23"/>
      <c r="CCL113" s="23"/>
      <c r="CCM113" s="23"/>
      <c r="CCN113" s="23"/>
      <c r="CCO113" s="23"/>
      <c r="CCP113" s="23"/>
      <c r="CCQ113" s="23"/>
      <c r="CCR113" s="23"/>
      <c r="CCS113" s="23"/>
      <c r="CCT113" s="23"/>
      <c r="CCU113" s="23"/>
      <c r="CCV113" s="23"/>
      <c r="CCW113" s="23"/>
      <c r="CCX113" s="23"/>
      <c r="CCY113" s="23"/>
      <c r="CCZ113" s="23"/>
      <c r="CDA113" s="23"/>
      <c r="CDB113" s="23"/>
      <c r="CDC113" s="23"/>
      <c r="CDD113" s="23"/>
      <c r="CDE113" s="23"/>
      <c r="CDF113" s="23"/>
      <c r="CDG113" s="23"/>
      <c r="CDH113" s="23"/>
      <c r="CDI113" s="23"/>
      <c r="CDJ113" s="23"/>
      <c r="CDK113" s="23"/>
      <c r="CDL113" s="23"/>
      <c r="CDM113" s="23"/>
      <c r="CDN113" s="23"/>
      <c r="CDO113" s="23"/>
      <c r="CDP113" s="23"/>
      <c r="CDQ113" s="23"/>
      <c r="CDR113" s="23"/>
      <c r="CDS113" s="23"/>
      <c r="CDT113" s="23"/>
      <c r="CDU113" s="23"/>
      <c r="CDV113" s="23"/>
      <c r="CDW113" s="23"/>
      <c r="CDX113" s="23"/>
      <c r="CDY113" s="23"/>
      <c r="CDZ113" s="23"/>
      <c r="CEA113" s="23"/>
      <c r="CEB113" s="23"/>
      <c r="CEC113" s="23"/>
      <c r="CED113" s="23"/>
      <c r="CEE113" s="23"/>
      <c r="CEF113" s="23"/>
      <c r="CEG113" s="23"/>
      <c r="CEH113" s="23"/>
      <c r="CEI113" s="23"/>
      <c r="CEJ113" s="23"/>
      <c r="CEK113" s="23"/>
      <c r="CEL113" s="23"/>
      <c r="CEM113" s="23"/>
      <c r="CEN113" s="23"/>
      <c r="CEO113" s="23"/>
      <c r="CEP113" s="23"/>
      <c r="CEQ113" s="23"/>
      <c r="CER113" s="23"/>
      <c r="CES113" s="23"/>
      <c r="CET113" s="23"/>
      <c r="CEU113" s="23"/>
      <c r="CEV113" s="23"/>
      <c r="CEW113" s="23"/>
      <c r="CEX113" s="23"/>
      <c r="CEY113" s="23"/>
      <c r="CEZ113" s="23"/>
      <c r="CFA113" s="23"/>
      <c r="CFB113" s="23"/>
      <c r="CFC113" s="23"/>
      <c r="CFD113" s="23"/>
      <c r="CFE113" s="23"/>
      <c r="CFF113" s="23"/>
      <c r="CFG113" s="23"/>
      <c r="CFH113" s="23"/>
      <c r="CFI113" s="23"/>
      <c r="CFJ113" s="23"/>
      <c r="CFK113" s="23"/>
      <c r="CFL113" s="23"/>
      <c r="CFM113" s="23"/>
      <c r="CFN113" s="23"/>
      <c r="CFO113" s="23"/>
      <c r="CFP113" s="23"/>
      <c r="CFQ113" s="23"/>
      <c r="CFR113" s="23"/>
      <c r="CFS113" s="23"/>
      <c r="CFT113" s="23"/>
      <c r="CFU113" s="23"/>
      <c r="CFV113" s="23"/>
      <c r="CFW113" s="23"/>
      <c r="CFX113" s="23"/>
      <c r="CFY113" s="23"/>
      <c r="CFZ113" s="23"/>
      <c r="CGA113" s="23"/>
      <c r="CGB113" s="23"/>
      <c r="CGC113" s="23"/>
      <c r="CGD113" s="23"/>
      <c r="CGE113" s="23"/>
      <c r="CGF113" s="23"/>
      <c r="CGG113" s="23"/>
      <c r="CGH113" s="23"/>
      <c r="CGI113" s="23"/>
      <c r="CGJ113" s="23"/>
      <c r="CGK113" s="23"/>
      <c r="CGL113" s="23"/>
      <c r="CGM113" s="23"/>
      <c r="CGN113" s="23"/>
      <c r="CGO113" s="23"/>
      <c r="CGP113" s="23"/>
      <c r="CGQ113" s="23"/>
      <c r="CGR113" s="23"/>
      <c r="CGS113" s="23"/>
      <c r="CGT113" s="23"/>
      <c r="CGU113" s="23"/>
      <c r="CGV113" s="23"/>
      <c r="CGW113" s="23"/>
      <c r="CGX113" s="23"/>
      <c r="CGY113" s="23"/>
      <c r="CGZ113" s="23"/>
      <c r="CHA113" s="23"/>
      <c r="CHB113" s="23"/>
      <c r="CHC113" s="23"/>
      <c r="CHD113" s="23"/>
      <c r="CHE113" s="23"/>
      <c r="CHF113" s="23"/>
      <c r="CHG113" s="23"/>
      <c r="CHH113" s="23"/>
      <c r="CHI113" s="23"/>
      <c r="CHJ113" s="23"/>
      <c r="CHK113" s="23"/>
      <c r="CHL113" s="23"/>
      <c r="CHM113" s="23"/>
      <c r="CHN113" s="23"/>
      <c r="CHO113" s="23"/>
      <c r="CHP113" s="23"/>
      <c r="CHQ113" s="23"/>
      <c r="CHR113" s="23"/>
      <c r="CHS113" s="23"/>
      <c r="CHT113" s="23"/>
      <c r="CHU113" s="23"/>
      <c r="CHV113" s="23"/>
      <c r="CHW113" s="23"/>
      <c r="CHX113" s="23"/>
      <c r="CHY113" s="23"/>
      <c r="CHZ113" s="23"/>
      <c r="CIA113" s="23"/>
      <c r="CIB113" s="23"/>
      <c r="CIC113" s="23"/>
      <c r="CID113" s="23"/>
      <c r="CIE113" s="23"/>
      <c r="CIF113" s="23"/>
      <c r="CIG113" s="23"/>
      <c r="CIH113" s="23"/>
      <c r="CII113" s="23"/>
      <c r="CIJ113" s="23"/>
      <c r="CIK113" s="23"/>
      <c r="CIL113" s="23"/>
      <c r="CIM113" s="23"/>
      <c r="CIN113" s="23"/>
      <c r="CIO113" s="23"/>
      <c r="CIP113" s="23"/>
      <c r="CIQ113" s="23"/>
      <c r="CIR113" s="23"/>
      <c r="CIS113" s="23"/>
      <c r="CIT113" s="23"/>
      <c r="CIU113" s="23"/>
      <c r="CIV113" s="23"/>
      <c r="CIW113" s="23"/>
      <c r="CIX113" s="23"/>
      <c r="CIY113" s="23"/>
      <c r="CIZ113" s="23"/>
      <c r="CJA113" s="23"/>
      <c r="CJB113" s="23"/>
      <c r="CJC113" s="23"/>
      <c r="CJD113" s="23"/>
      <c r="CJE113" s="23"/>
      <c r="CJF113" s="23"/>
      <c r="CJG113" s="23"/>
      <c r="CJH113" s="23"/>
      <c r="CJI113" s="23"/>
      <c r="CJJ113" s="23"/>
      <c r="CJK113" s="23"/>
      <c r="CJL113" s="23"/>
      <c r="CJM113" s="23"/>
      <c r="CJN113" s="23"/>
      <c r="CJO113" s="23"/>
      <c r="CJP113" s="23"/>
      <c r="CJQ113" s="23"/>
      <c r="CJR113" s="23"/>
      <c r="CJS113" s="23"/>
      <c r="CJT113" s="23"/>
      <c r="CJU113" s="23"/>
      <c r="CJV113" s="23"/>
      <c r="CJW113" s="23"/>
      <c r="CJX113" s="23"/>
      <c r="CJY113" s="23"/>
      <c r="CJZ113" s="23"/>
      <c r="CKA113" s="23"/>
      <c r="CKB113" s="23"/>
      <c r="CKC113" s="23"/>
      <c r="CKD113" s="23"/>
      <c r="CKE113" s="23"/>
      <c r="CKF113" s="23"/>
      <c r="CKG113" s="23"/>
      <c r="CKH113" s="23"/>
      <c r="CKI113" s="23"/>
      <c r="CKJ113" s="23"/>
      <c r="CKK113" s="23"/>
      <c r="CKL113" s="23"/>
      <c r="CKM113" s="23"/>
      <c r="CKN113" s="23"/>
      <c r="CKO113" s="23"/>
      <c r="CKP113" s="23"/>
      <c r="CKQ113" s="23"/>
      <c r="CKR113" s="23"/>
      <c r="CKS113" s="23"/>
      <c r="CKT113" s="23"/>
      <c r="CKU113" s="23"/>
      <c r="CKV113" s="23"/>
      <c r="CKW113" s="23"/>
      <c r="CKX113" s="23"/>
      <c r="CKY113" s="23"/>
      <c r="CKZ113" s="23"/>
      <c r="CLA113" s="23"/>
      <c r="CLB113" s="23"/>
      <c r="CLC113" s="23"/>
      <c r="CLD113" s="23"/>
      <c r="CLE113" s="23"/>
      <c r="CLF113" s="23"/>
      <c r="CLG113" s="23"/>
      <c r="CLH113" s="23"/>
      <c r="CLI113" s="23"/>
      <c r="CLJ113" s="23"/>
      <c r="CLK113" s="23"/>
      <c r="CLL113" s="23"/>
      <c r="CLM113" s="23"/>
      <c r="CLN113" s="23"/>
      <c r="CLO113" s="23"/>
      <c r="CLP113" s="23"/>
      <c r="CLQ113" s="23"/>
      <c r="CLR113" s="23"/>
      <c r="CLS113" s="23"/>
      <c r="CLT113" s="23"/>
      <c r="CLU113" s="23"/>
      <c r="CLV113" s="23"/>
      <c r="CLW113" s="23"/>
      <c r="CLX113" s="23"/>
      <c r="CLY113" s="23"/>
      <c r="CLZ113" s="23"/>
      <c r="CMA113" s="23"/>
      <c r="CMB113" s="23"/>
      <c r="CMC113" s="23"/>
      <c r="CMD113" s="23"/>
      <c r="CME113" s="23"/>
      <c r="CMF113" s="23"/>
      <c r="CMG113" s="23"/>
      <c r="CMH113" s="23"/>
      <c r="CMI113" s="23"/>
      <c r="CMJ113" s="23"/>
      <c r="CMK113" s="23"/>
      <c r="CML113" s="23"/>
      <c r="CMM113" s="23"/>
      <c r="CMN113" s="23"/>
      <c r="CMO113" s="23"/>
      <c r="CMP113" s="23"/>
      <c r="CMQ113" s="23"/>
      <c r="CMR113" s="23"/>
      <c r="CMS113" s="23"/>
      <c r="CMT113" s="23"/>
      <c r="CMU113" s="23"/>
      <c r="CMV113" s="23"/>
      <c r="CMW113" s="23"/>
      <c r="CMX113" s="23"/>
      <c r="CMY113" s="23"/>
      <c r="CMZ113" s="23"/>
      <c r="CNA113" s="23"/>
      <c r="CNB113" s="23"/>
      <c r="CNC113" s="23"/>
      <c r="CND113" s="23"/>
      <c r="CNE113" s="23"/>
      <c r="CNF113" s="23"/>
      <c r="CNG113" s="23"/>
      <c r="CNH113" s="23"/>
      <c r="CNI113" s="23"/>
      <c r="CNJ113" s="23"/>
      <c r="CNK113" s="23"/>
      <c r="CNL113" s="23"/>
      <c r="CNM113" s="23"/>
      <c r="CNN113" s="23"/>
      <c r="CNO113" s="23"/>
      <c r="CNP113" s="23"/>
      <c r="CNQ113" s="23"/>
      <c r="CNR113" s="23"/>
      <c r="CNS113" s="23"/>
      <c r="CNT113" s="23"/>
      <c r="CNU113" s="23"/>
      <c r="CNV113" s="23"/>
      <c r="CNW113" s="23"/>
      <c r="CNX113" s="23"/>
      <c r="CNY113" s="23"/>
      <c r="CNZ113" s="23"/>
      <c r="COA113" s="23"/>
      <c r="COB113" s="23"/>
      <c r="COC113" s="23"/>
      <c r="COD113" s="23"/>
      <c r="COE113" s="23"/>
      <c r="COF113" s="23"/>
      <c r="COG113" s="23"/>
      <c r="COH113" s="23"/>
      <c r="COI113" s="23"/>
      <c r="COJ113" s="23"/>
      <c r="COK113" s="23"/>
      <c r="COL113" s="23"/>
      <c r="COM113" s="23"/>
      <c r="CON113" s="23"/>
      <c r="COO113" s="23"/>
      <c r="COP113" s="23"/>
      <c r="COQ113" s="23"/>
      <c r="COR113" s="23"/>
      <c r="COS113" s="23"/>
      <c r="COT113" s="23"/>
      <c r="COU113" s="23"/>
      <c r="COV113" s="23"/>
      <c r="COW113" s="23"/>
      <c r="COX113" s="23"/>
      <c r="COY113" s="23"/>
      <c r="COZ113" s="23"/>
      <c r="CPA113" s="23"/>
      <c r="CPB113" s="23"/>
      <c r="CPC113" s="23"/>
      <c r="CPD113" s="23"/>
      <c r="CPE113" s="23"/>
      <c r="CPF113" s="23"/>
      <c r="CPG113" s="23"/>
      <c r="CPH113" s="23"/>
      <c r="CPI113" s="23"/>
      <c r="CPJ113" s="23"/>
      <c r="CPK113" s="23"/>
      <c r="CPL113" s="23"/>
      <c r="CPM113" s="23"/>
      <c r="CPN113" s="23"/>
      <c r="CPO113" s="23"/>
      <c r="CPP113" s="23"/>
      <c r="CPQ113" s="23"/>
      <c r="CPR113" s="23"/>
      <c r="CPS113" s="23"/>
      <c r="CPT113" s="23"/>
      <c r="CPU113" s="23"/>
      <c r="CPV113" s="23"/>
      <c r="CPW113" s="23"/>
      <c r="CPX113" s="23"/>
      <c r="CPY113" s="23"/>
      <c r="CPZ113" s="23"/>
      <c r="CQA113" s="23"/>
      <c r="CQB113" s="23"/>
      <c r="CQC113" s="23"/>
      <c r="CQD113" s="23"/>
      <c r="CQE113" s="23"/>
      <c r="CQF113" s="23"/>
      <c r="CQG113" s="23"/>
      <c r="CQH113" s="23"/>
      <c r="CQI113" s="23"/>
      <c r="CQJ113" s="23"/>
      <c r="CQK113" s="23"/>
      <c r="CQL113" s="23"/>
      <c r="CQM113" s="23"/>
      <c r="CQN113" s="23"/>
      <c r="CQO113" s="23"/>
      <c r="CQP113" s="23"/>
      <c r="CQQ113" s="23"/>
      <c r="CQR113" s="23"/>
      <c r="CQS113" s="23"/>
      <c r="CQT113" s="23"/>
      <c r="CQU113" s="23"/>
      <c r="CQV113" s="23"/>
      <c r="CQW113" s="23"/>
      <c r="CQX113" s="23"/>
      <c r="CQY113" s="23"/>
      <c r="CQZ113" s="23"/>
      <c r="CRA113" s="23"/>
      <c r="CRB113" s="23"/>
      <c r="CRC113" s="23"/>
      <c r="CRD113" s="23"/>
      <c r="CRE113" s="23"/>
      <c r="CRF113" s="23"/>
      <c r="CRG113" s="23"/>
      <c r="CRH113" s="23"/>
      <c r="CRI113" s="23"/>
      <c r="CRJ113" s="23"/>
      <c r="CRK113" s="23"/>
      <c r="CRL113" s="23"/>
      <c r="CRM113" s="23"/>
      <c r="CRN113" s="23"/>
      <c r="CRO113" s="23"/>
      <c r="CRP113" s="23"/>
      <c r="CRQ113" s="23"/>
      <c r="CRR113" s="23"/>
      <c r="CRS113" s="23"/>
      <c r="CRT113" s="23"/>
      <c r="CRU113" s="23"/>
      <c r="CRV113" s="23"/>
      <c r="CRW113" s="23"/>
      <c r="CRX113" s="23"/>
      <c r="CRY113" s="23"/>
      <c r="CRZ113" s="23"/>
      <c r="CSA113" s="23"/>
      <c r="CSB113" s="23"/>
      <c r="CSC113" s="23"/>
      <c r="CSD113" s="23"/>
      <c r="CSE113" s="23"/>
      <c r="CSF113" s="23"/>
      <c r="CSG113" s="23"/>
      <c r="CSH113" s="23"/>
      <c r="CSI113" s="23"/>
      <c r="CSJ113" s="23"/>
      <c r="CSK113" s="23"/>
      <c r="CSL113" s="23"/>
      <c r="CSM113" s="23"/>
      <c r="CSN113" s="23"/>
      <c r="CSO113" s="23"/>
      <c r="CSP113" s="23"/>
      <c r="CSQ113" s="23"/>
      <c r="CSR113" s="23"/>
      <c r="CSS113" s="23"/>
      <c r="CST113" s="23"/>
      <c r="CSU113" s="23"/>
      <c r="CSV113" s="23"/>
      <c r="CSW113" s="23"/>
      <c r="CSX113" s="23"/>
      <c r="CSY113" s="23"/>
      <c r="CSZ113" s="23"/>
      <c r="CTA113" s="23"/>
      <c r="CTB113" s="23"/>
      <c r="CTC113" s="23"/>
      <c r="CTD113" s="23"/>
      <c r="CTE113" s="23"/>
      <c r="CTF113" s="23"/>
      <c r="CTG113" s="23"/>
      <c r="CTH113" s="23"/>
      <c r="CTI113" s="23"/>
      <c r="CTJ113" s="23"/>
      <c r="CTK113" s="23"/>
      <c r="CTL113" s="23"/>
      <c r="CTM113" s="23"/>
      <c r="CTN113" s="23"/>
      <c r="CTO113" s="23"/>
      <c r="CTP113" s="23"/>
      <c r="CTQ113" s="23"/>
      <c r="CTR113" s="23"/>
      <c r="CTS113" s="23"/>
      <c r="CTT113" s="23"/>
      <c r="CTU113" s="23"/>
      <c r="CTV113" s="23"/>
      <c r="CTW113" s="23"/>
      <c r="CTX113" s="23"/>
      <c r="CTY113" s="23"/>
      <c r="CTZ113" s="23"/>
      <c r="CUA113" s="23"/>
      <c r="CUB113" s="23"/>
      <c r="CUC113" s="23"/>
      <c r="CUD113" s="23"/>
      <c r="CUE113" s="23"/>
      <c r="CUF113" s="23"/>
      <c r="CUG113" s="23"/>
      <c r="CUH113" s="23"/>
      <c r="CUI113" s="23"/>
      <c r="CUJ113" s="23"/>
      <c r="CUK113" s="23"/>
      <c r="CUL113" s="23"/>
      <c r="CUM113" s="23"/>
      <c r="CUN113" s="23"/>
      <c r="CUO113" s="23"/>
      <c r="CUP113" s="23"/>
      <c r="CUQ113" s="23"/>
      <c r="CUR113" s="23"/>
      <c r="CUS113" s="23"/>
      <c r="CUT113" s="23"/>
      <c r="CUU113" s="23"/>
      <c r="CUV113" s="23"/>
      <c r="CUW113" s="23"/>
      <c r="CUX113" s="23"/>
      <c r="CUY113" s="23"/>
      <c r="CUZ113" s="23"/>
      <c r="CVA113" s="23"/>
      <c r="CVB113" s="23"/>
      <c r="CVC113" s="23"/>
      <c r="CVD113" s="23"/>
      <c r="CVE113" s="23"/>
      <c r="CVF113" s="23"/>
      <c r="CVG113" s="23"/>
      <c r="CVH113" s="23"/>
      <c r="CVI113" s="23"/>
      <c r="CVJ113" s="23"/>
      <c r="CVK113" s="23"/>
      <c r="CVL113" s="23"/>
      <c r="CVM113" s="23"/>
      <c r="CVN113" s="23"/>
      <c r="CVO113" s="23"/>
      <c r="CVP113" s="23"/>
      <c r="CVQ113" s="23"/>
      <c r="CVR113" s="23"/>
      <c r="CVS113" s="23"/>
      <c r="CVT113" s="23"/>
      <c r="CVU113" s="23"/>
      <c r="CVV113" s="23"/>
      <c r="CVW113" s="23"/>
      <c r="CVX113" s="23"/>
      <c r="CVY113" s="23"/>
      <c r="CVZ113" s="23"/>
      <c r="CWA113" s="23"/>
      <c r="CWB113" s="23"/>
      <c r="CWC113" s="23"/>
      <c r="CWD113" s="23"/>
      <c r="CWE113" s="23"/>
      <c r="CWF113" s="23"/>
      <c r="CWG113" s="23"/>
      <c r="CWH113" s="23"/>
      <c r="CWI113" s="23"/>
      <c r="CWJ113" s="23"/>
      <c r="CWK113" s="23"/>
      <c r="CWL113" s="23"/>
      <c r="CWM113" s="23"/>
      <c r="CWN113" s="23"/>
      <c r="CWO113" s="23"/>
      <c r="CWP113" s="23"/>
      <c r="CWQ113" s="23"/>
      <c r="CWR113" s="23"/>
      <c r="CWS113" s="23"/>
      <c r="CWT113" s="23"/>
      <c r="CWU113" s="23"/>
      <c r="CWV113" s="23"/>
      <c r="CWW113" s="23"/>
      <c r="CWX113" s="23"/>
      <c r="CWY113" s="23"/>
      <c r="CWZ113" s="23"/>
      <c r="CXA113" s="23"/>
      <c r="CXB113" s="23"/>
      <c r="CXC113" s="23"/>
      <c r="CXD113" s="23"/>
      <c r="CXE113" s="23"/>
      <c r="CXF113" s="23"/>
      <c r="CXG113" s="23"/>
      <c r="CXH113" s="23"/>
      <c r="CXI113" s="23"/>
      <c r="CXJ113" s="23"/>
      <c r="CXK113" s="23"/>
      <c r="CXL113" s="23"/>
      <c r="CXM113" s="23"/>
      <c r="CXN113" s="23"/>
      <c r="CXO113" s="23"/>
      <c r="CXP113" s="23"/>
      <c r="CXQ113" s="23"/>
      <c r="CXR113" s="23"/>
      <c r="CXS113" s="23"/>
      <c r="CXT113" s="23"/>
      <c r="CXU113" s="23"/>
      <c r="CXV113" s="23"/>
      <c r="CXW113" s="23"/>
      <c r="CXX113" s="23"/>
      <c r="CXY113" s="23"/>
      <c r="CXZ113" s="23"/>
      <c r="CYA113" s="23"/>
      <c r="CYB113" s="23"/>
      <c r="CYC113" s="23"/>
      <c r="CYD113" s="23"/>
      <c r="CYE113" s="23"/>
      <c r="CYF113" s="23"/>
      <c r="CYG113" s="23"/>
      <c r="CYH113" s="23"/>
      <c r="CYI113" s="23"/>
      <c r="CYJ113" s="23"/>
      <c r="CYK113" s="23"/>
      <c r="CYL113" s="23"/>
      <c r="CYM113" s="23"/>
      <c r="CYN113" s="23"/>
      <c r="CYO113" s="23"/>
      <c r="CYP113" s="23"/>
      <c r="CYQ113" s="23"/>
      <c r="CYR113" s="23"/>
      <c r="CYS113" s="23"/>
      <c r="CYT113" s="23"/>
      <c r="CYU113" s="23"/>
      <c r="CYV113" s="23"/>
      <c r="CYW113" s="23"/>
      <c r="CYX113" s="23"/>
      <c r="CYY113" s="23"/>
      <c r="CYZ113" s="23"/>
      <c r="CZA113" s="23"/>
      <c r="CZB113" s="23"/>
      <c r="CZC113" s="23"/>
      <c r="CZD113" s="23"/>
      <c r="CZE113" s="23"/>
      <c r="CZF113" s="23"/>
      <c r="CZG113" s="23"/>
      <c r="CZH113" s="23"/>
      <c r="CZI113" s="23"/>
      <c r="CZJ113" s="23"/>
      <c r="CZK113" s="23"/>
      <c r="CZL113" s="23"/>
      <c r="CZM113" s="23"/>
      <c r="CZN113" s="23"/>
      <c r="CZO113" s="23"/>
      <c r="CZP113" s="23"/>
      <c r="CZQ113" s="23"/>
      <c r="CZR113" s="23"/>
      <c r="CZS113" s="23"/>
      <c r="CZT113" s="23"/>
      <c r="CZU113" s="23"/>
      <c r="CZV113" s="23"/>
      <c r="CZW113" s="23"/>
      <c r="CZX113" s="23"/>
      <c r="CZY113" s="23"/>
      <c r="CZZ113" s="23"/>
      <c r="DAA113" s="23"/>
      <c r="DAB113" s="23"/>
      <c r="DAC113" s="23"/>
      <c r="DAD113" s="23"/>
      <c r="DAE113" s="23"/>
      <c r="DAF113" s="23"/>
      <c r="DAG113" s="23"/>
      <c r="DAH113" s="23"/>
      <c r="DAI113" s="23"/>
      <c r="DAJ113" s="23"/>
      <c r="DAK113" s="23"/>
      <c r="DAL113" s="23"/>
      <c r="DAM113" s="23"/>
      <c r="DAN113" s="23"/>
      <c r="DAO113" s="23"/>
      <c r="DAP113" s="23"/>
      <c r="DAQ113" s="23"/>
      <c r="DAR113" s="23"/>
      <c r="DAS113" s="23"/>
      <c r="DAT113" s="23"/>
      <c r="DAU113" s="23"/>
      <c r="DAV113" s="23"/>
      <c r="DAW113" s="23"/>
      <c r="DAX113" s="23"/>
      <c r="DAY113" s="23"/>
      <c r="DAZ113" s="23"/>
      <c r="DBA113" s="23"/>
      <c r="DBB113" s="23"/>
      <c r="DBC113" s="23"/>
      <c r="DBD113" s="23"/>
      <c r="DBE113" s="23"/>
      <c r="DBF113" s="23"/>
      <c r="DBG113" s="23"/>
      <c r="DBH113" s="23"/>
      <c r="DBI113" s="23"/>
      <c r="DBJ113" s="23"/>
      <c r="DBK113" s="23"/>
      <c r="DBL113" s="23"/>
      <c r="DBM113" s="23"/>
      <c r="DBN113" s="23"/>
      <c r="DBO113" s="23"/>
      <c r="DBP113" s="23"/>
      <c r="DBQ113" s="23"/>
      <c r="DBR113" s="23"/>
      <c r="DBS113" s="23"/>
      <c r="DBT113" s="23"/>
      <c r="DBU113" s="23"/>
      <c r="DBV113" s="23"/>
      <c r="DBW113" s="23"/>
      <c r="DBX113" s="23"/>
      <c r="DBY113" s="23"/>
      <c r="DBZ113" s="23"/>
      <c r="DCA113" s="23"/>
      <c r="DCB113" s="23"/>
      <c r="DCC113" s="23"/>
      <c r="DCD113" s="23"/>
      <c r="DCE113" s="23"/>
      <c r="DCF113" s="23"/>
      <c r="DCG113" s="23"/>
      <c r="DCH113" s="23"/>
      <c r="DCI113" s="23"/>
      <c r="DCJ113" s="23"/>
      <c r="DCK113" s="23"/>
      <c r="DCL113" s="23"/>
      <c r="DCM113" s="23"/>
      <c r="DCN113" s="23"/>
      <c r="DCO113" s="23"/>
      <c r="DCP113" s="23"/>
      <c r="DCQ113" s="23"/>
      <c r="DCR113" s="23"/>
      <c r="DCS113" s="23"/>
      <c r="DCT113" s="23"/>
      <c r="DCU113" s="23"/>
      <c r="DCV113" s="23"/>
      <c r="DCW113" s="23"/>
      <c r="DCX113" s="23"/>
      <c r="DCY113" s="23"/>
      <c r="DCZ113" s="23"/>
      <c r="DDA113" s="23"/>
      <c r="DDB113" s="23"/>
      <c r="DDC113" s="23"/>
      <c r="DDD113" s="23"/>
      <c r="DDE113" s="23"/>
      <c r="DDF113" s="23"/>
      <c r="DDG113" s="23"/>
      <c r="DDH113" s="23"/>
      <c r="DDI113" s="23"/>
      <c r="DDJ113" s="23"/>
      <c r="DDK113" s="23"/>
      <c r="DDL113" s="23"/>
      <c r="DDM113" s="23"/>
      <c r="DDN113" s="23"/>
      <c r="DDO113" s="23"/>
      <c r="DDP113" s="23"/>
      <c r="DDQ113" s="23"/>
      <c r="DDR113" s="23"/>
      <c r="DDS113" s="23"/>
      <c r="DDT113" s="23"/>
      <c r="DDU113" s="23"/>
      <c r="DDV113" s="23"/>
      <c r="DDW113" s="23"/>
      <c r="DDX113" s="23"/>
      <c r="DDY113" s="23"/>
      <c r="DDZ113" s="23"/>
      <c r="DEA113" s="23"/>
      <c r="DEB113" s="23"/>
      <c r="DEC113" s="23"/>
      <c r="DED113" s="23"/>
      <c r="DEE113" s="23"/>
      <c r="DEF113" s="23"/>
      <c r="DEG113" s="23"/>
      <c r="DEH113" s="23"/>
      <c r="DEI113" s="23"/>
      <c r="DEJ113" s="23"/>
      <c r="DEK113" s="23"/>
      <c r="DEL113" s="23"/>
      <c r="DEM113" s="23"/>
      <c r="DEN113" s="23"/>
      <c r="DEO113" s="23"/>
      <c r="DEP113" s="23"/>
      <c r="DEQ113" s="23"/>
      <c r="DER113" s="23"/>
      <c r="DES113" s="23"/>
      <c r="DET113" s="23"/>
      <c r="DEU113" s="23"/>
      <c r="DEV113" s="23"/>
      <c r="DEW113" s="23"/>
      <c r="DEX113" s="23"/>
      <c r="DEY113" s="23"/>
      <c r="DEZ113" s="23"/>
      <c r="DFA113" s="23"/>
      <c r="DFB113" s="23"/>
      <c r="DFC113" s="23"/>
      <c r="DFD113" s="23"/>
      <c r="DFE113" s="23"/>
      <c r="DFF113" s="23"/>
      <c r="DFG113" s="23"/>
      <c r="DFH113" s="23"/>
      <c r="DFI113" s="23"/>
      <c r="DFJ113" s="23"/>
      <c r="DFK113" s="23"/>
      <c r="DFL113" s="23"/>
      <c r="DFM113" s="23"/>
      <c r="DFN113" s="23"/>
      <c r="DFO113" s="23"/>
      <c r="DFP113" s="23"/>
      <c r="DFQ113" s="23"/>
      <c r="DFR113" s="23"/>
      <c r="DFS113" s="23"/>
      <c r="DFT113" s="23"/>
      <c r="DFU113" s="23"/>
      <c r="DFV113" s="23"/>
      <c r="DFW113" s="23"/>
      <c r="DFX113" s="23"/>
      <c r="DFY113" s="23"/>
      <c r="DFZ113" s="23"/>
      <c r="DGA113" s="23"/>
      <c r="DGB113" s="23"/>
      <c r="DGC113" s="23"/>
      <c r="DGD113" s="23"/>
      <c r="DGE113" s="23"/>
      <c r="DGF113" s="23"/>
      <c r="DGG113" s="23"/>
      <c r="DGH113" s="23"/>
      <c r="DGI113" s="23"/>
      <c r="DGJ113" s="23"/>
      <c r="DGK113" s="23"/>
      <c r="DGL113" s="23"/>
      <c r="DGM113" s="23"/>
      <c r="DGN113" s="23"/>
      <c r="DGO113" s="23"/>
      <c r="DGP113" s="23"/>
      <c r="DGQ113" s="23"/>
      <c r="DGR113" s="23"/>
      <c r="DGS113" s="23"/>
      <c r="DGT113" s="23"/>
      <c r="DGU113" s="23"/>
      <c r="DGV113" s="23"/>
      <c r="DGW113" s="23"/>
      <c r="DGX113" s="23"/>
      <c r="DGY113" s="23"/>
      <c r="DGZ113" s="23"/>
      <c r="DHA113" s="23"/>
      <c r="DHB113" s="23"/>
      <c r="DHC113" s="23"/>
      <c r="DHD113" s="23"/>
      <c r="DHE113" s="23"/>
      <c r="DHF113" s="23"/>
      <c r="DHG113" s="23"/>
      <c r="DHH113" s="23"/>
      <c r="DHI113" s="23"/>
      <c r="DHJ113" s="23"/>
      <c r="DHK113" s="23"/>
      <c r="DHL113" s="23"/>
      <c r="DHM113" s="23"/>
      <c r="DHN113" s="23"/>
      <c r="DHO113" s="23"/>
      <c r="DHP113" s="23"/>
      <c r="DHQ113" s="23"/>
      <c r="DHR113" s="23"/>
      <c r="DHS113" s="23"/>
      <c r="DHT113" s="23"/>
      <c r="DHU113" s="23"/>
      <c r="DHV113" s="23"/>
      <c r="DHW113" s="23"/>
      <c r="DHX113" s="23"/>
      <c r="DHY113" s="23"/>
      <c r="DHZ113" s="23"/>
      <c r="DIA113" s="23"/>
      <c r="DIB113" s="23"/>
      <c r="DIC113" s="23"/>
      <c r="DID113" s="23"/>
      <c r="DIE113" s="23"/>
      <c r="DIF113" s="23"/>
      <c r="DIG113" s="23"/>
      <c r="DIH113" s="23"/>
      <c r="DII113" s="23"/>
      <c r="DIJ113" s="23"/>
      <c r="DIK113" s="23"/>
      <c r="DIL113" s="23"/>
      <c r="DIM113" s="23"/>
      <c r="DIN113" s="23"/>
      <c r="DIO113" s="23"/>
      <c r="DIP113" s="23"/>
      <c r="DIQ113" s="23"/>
      <c r="DIR113" s="23"/>
      <c r="DIS113" s="23"/>
      <c r="DIT113" s="23"/>
      <c r="DIU113" s="23"/>
      <c r="DIV113" s="23"/>
      <c r="DIW113" s="23"/>
      <c r="DIX113" s="23"/>
      <c r="DIY113" s="23"/>
      <c r="DIZ113" s="23"/>
      <c r="DJA113" s="23"/>
      <c r="DJB113" s="23"/>
      <c r="DJC113" s="23"/>
      <c r="DJD113" s="23"/>
      <c r="DJE113" s="23"/>
      <c r="DJF113" s="23"/>
      <c r="DJG113" s="23"/>
      <c r="DJH113" s="23"/>
      <c r="DJI113" s="23"/>
      <c r="DJJ113" s="23"/>
      <c r="DJK113" s="23"/>
      <c r="DJL113" s="23"/>
      <c r="DJM113" s="23"/>
      <c r="DJN113" s="23"/>
      <c r="DJO113" s="23"/>
      <c r="DJP113" s="23"/>
      <c r="DJQ113" s="23"/>
      <c r="DJR113" s="23"/>
      <c r="DJS113" s="23"/>
      <c r="DJT113" s="23"/>
      <c r="DJU113" s="23"/>
      <c r="DJV113" s="23"/>
      <c r="DJW113" s="23"/>
      <c r="DJX113" s="23"/>
      <c r="DJY113" s="23"/>
      <c r="DJZ113" s="23"/>
      <c r="DKA113" s="23"/>
      <c r="DKB113" s="23"/>
      <c r="DKC113" s="23"/>
      <c r="DKD113" s="23"/>
      <c r="DKE113" s="23"/>
      <c r="DKF113" s="23"/>
      <c r="DKG113" s="23"/>
      <c r="DKH113" s="23"/>
      <c r="DKI113" s="23"/>
      <c r="DKJ113" s="23"/>
      <c r="DKK113" s="23"/>
      <c r="DKL113" s="23"/>
      <c r="DKM113" s="23"/>
      <c r="DKN113" s="23"/>
      <c r="DKO113" s="23"/>
      <c r="DKP113" s="23"/>
      <c r="DKQ113" s="23"/>
      <c r="DKR113" s="23"/>
      <c r="DKS113" s="23"/>
      <c r="DKT113" s="23"/>
      <c r="DKU113" s="23"/>
      <c r="DKV113" s="23"/>
      <c r="DKW113" s="23"/>
      <c r="DKX113" s="23"/>
      <c r="DKY113" s="23"/>
      <c r="DKZ113" s="23"/>
      <c r="DLA113" s="23"/>
      <c r="DLB113" s="23"/>
      <c r="DLC113" s="23"/>
      <c r="DLD113" s="23"/>
      <c r="DLE113" s="23"/>
      <c r="DLF113" s="23"/>
      <c r="DLG113" s="23"/>
      <c r="DLH113" s="23"/>
      <c r="DLI113" s="23"/>
      <c r="DLJ113" s="23"/>
      <c r="DLK113" s="23"/>
      <c r="DLL113" s="23"/>
      <c r="DLM113" s="23"/>
      <c r="DLN113" s="23"/>
      <c r="DLO113" s="23"/>
      <c r="DLP113" s="23"/>
      <c r="DLQ113" s="23"/>
      <c r="DLR113" s="23"/>
      <c r="DLS113" s="23"/>
      <c r="DLT113" s="23"/>
      <c r="DLU113" s="23"/>
      <c r="DLV113" s="23"/>
      <c r="DLW113" s="23"/>
      <c r="DLX113" s="23"/>
      <c r="DLY113" s="23"/>
      <c r="DLZ113" s="23"/>
      <c r="DMA113" s="23"/>
      <c r="DMB113" s="23"/>
      <c r="DMC113" s="23"/>
      <c r="DMD113" s="23"/>
      <c r="DME113" s="23"/>
      <c r="DMF113" s="23"/>
      <c r="DMG113" s="23"/>
      <c r="DMH113" s="23"/>
      <c r="DMI113" s="23"/>
      <c r="DMJ113" s="23"/>
      <c r="DMK113" s="23"/>
      <c r="DML113" s="23"/>
      <c r="DMM113" s="23"/>
      <c r="DMN113" s="23"/>
      <c r="DMO113" s="23"/>
      <c r="DMP113" s="23"/>
      <c r="DMQ113" s="23"/>
      <c r="DMR113" s="23"/>
      <c r="DMS113" s="23"/>
      <c r="DMT113" s="23"/>
      <c r="DMU113" s="23"/>
      <c r="DMV113" s="23"/>
      <c r="DMW113" s="23"/>
      <c r="DMX113" s="23"/>
      <c r="DMY113" s="23"/>
      <c r="DMZ113" s="23"/>
      <c r="DNA113" s="23"/>
      <c r="DNB113" s="23"/>
      <c r="DNC113" s="23"/>
      <c r="DND113" s="23"/>
      <c r="DNE113" s="23"/>
      <c r="DNF113" s="23"/>
      <c r="DNG113" s="23"/>
      <c r="DNH113" s="23"/>
      <c r="DNI113" s="23"/>
      <c r="DNJ113" s="23"/>
      <c r="DNK113" s="23"/>
      <c r="DNL113" s="23"/>
      <c r="DNM113" s="23"/>
      <c r="DNN113" s="23"/>
      <c r="DNO113" s="23"/>
      <c r="DNP113" s="23"/>
      <c r="DNQ113" s="23"/>
      <c r="DNR113" s="23"/>
      <c r="DNS113" s="23"/>
      <c r="DNT113" s="23"/>
      <c r="DNU113" s="23"/>
      <c r="DNV113" s="23"/>
      <c r="DNW113" s="23"/>
      <c r="DNX113" s="23"/>
      <c r="DNY113" s="23"/>
      <c r="DNZ113" s="23"/>
      <c r="DOA113" s="23"/>
      <c r="DOB113" s="23"/>
      <c r="DOC113" s="23"/>
      <c r="DOD113" s="23"/>
      <c r="DOE113" s="23"/>
      <c r="DOF113" s="23"/>
      <c r="DOG113" s="23"/>
      <c r="DOH113" s="23"/>
      <c r="DOI113" s="23"/>
      <c r="DOJ113" s="23"/>
      <c r="DOK113" s="23"/>
      <c r="DOL113" s="23"/>
      <c r="DOM113" s="23"/>
      <c r="DON113" s="23"/>
      <c r="DOO113" s="23"/>
      <c r="DOP113" s="23"/>
      <c r="DOQ113" s="23"/>
      <c r="DOR113" s="23"/>
      <c r="DOS113" s="23"/>
      <c r="DOT113" s="23"/>
      <c r="DOU113" s="23"/>
      <c r="DOV113" s="23"/>
      <c r="DOW113" s="23"/>
      <c r="DOX113" s="23"/>
      <c r="DOY113" s="23"/>
      <c r="DOZ113" s="23"/>
      <c r="DPA113" s="23"/>
      <c r="DPB113" s="23"/>
      <c r="DPC113" s="23"/>
      <c r="DPD113" s="23"/>
      <c r="DPE113" s="23"/>
      <c r="DPF113" s="23"/>
      <c r="DPG113" s="23"/>
      <c r="DPH113" s="23"/>
      <c r="DPI113" s="23"/>
      <c r="DPJ113" s="23"/>
      <c r="DPK113" s="23"/>
      <c r="DPL113" s="23"/>
      <c r="DPM113" s="23"/>
      <c r="DPN113" s="23"/>
      <c r="DPO113" s="23"/>
      <c r="DPP113" s="23"/>
      <c r="DPQ113" s="23"/>
      <c r="DPR113" s="23"/>
      <c r="DPS113" s="23"/>
      <c r="DPT113" s="23"/>
      <c r="DPU113" s="23"/>
      <c r="DPV113" s="23"/>
      <c r="DPW113" s="23"/>
      <c r="DPX113" s="23"/>
      <c r="DPY113" s="23"/>
      <c r="DPZ113" s="23"/>
      <c r="DQA113" s="23"/>
      <c r="DQB113" s="23"/>
      <c r="DQC113" s="23"/>
      <c r="DQD113" s="23"/>
      <c r="DQE113" s="23"/>
      <c r="DQF113" s="23"/>
      <c r="DQG113" s="23"/>
      <c r="DQH113" s="23"/>
      <c r="DQI113" s="23"/>
      <c r="DQJ113" s="23"/>
      <c r="DQK113" s="23"/>
      <c r="DQL113" s="23"/>
      <c r="DQM113" s="23"/>
      <c r="DQN113" s="23"/>
      <c r="DQO113" s="23"/>
      <c r="DQP113" s="23"/>
      <c r="DQQ113" s="23"/>
      <c r="DQR113" s="23"/>
      <c r="DQS113" s="23"/>
      <c r="DQT113" s="23"/>
      <c r="DQU113" s="23"/>
      <c r="DQV113" s="23"/>
      <c r="DQW113" s="23"/>
      <c r="DQX113" s="23"/>
      <c r="DQY113" s="23"/>
      <c r="DQZ113" s="23"/>
      <c r="DRA113" s="23"/>
      <c r="DRB113" s="23"/>
      <c r="DRC113" s="23"/>
      <c r="DRD113" s="23"/>
      <c r="DRE113" s="23"/>
      <c r="DRF113" s="23"/>
      <c r="DRG113" s="23"/>
      <c r="DRH113" s="23"/>
      <c r="DRI113" s="23"/>
      <c r="DRJ113" s="23"/>
      <c r="DRK113" s="23"/>
      <c r="DRL113" s="23"/>
      <c r="DRM113" s="23"/>
      <c r="DRN113" s="23"/>
      <c r="DRO113" s="23"/>
      <c r="DRP113" s="23"/>
      <c r="DRQ113" s="23"/>
      <c r="DRR113" s="23"/>
      <c r="DRS113" s="23"/>
      <c r="DRT113" s="23"/>
      <c r="DRU113" s="23"/>
      <c r="DRV113" s="23"/>
      <c r="DRW113" s="23"/>
      <c r="DRX113" s="23"/>
      <c r="DRY113" s="23"/>
      <c r="DRZ113" s="23"/>
      <c r="DSA113" s="23"/>
      <c r="DSB113" s="23"/>
      <c r="DSC113" s="23"/>
      <c r="DSD113" s="23"/>
      <c r="DSE113" s="23"/>
      <c r="DSF113" s="23"/>
      <c r="DSG113" s="23"/>
      <c r="DSH113" s="23"/>
      <c r="DSI113" s="23"/>
      <c r="DSJ113" s="23"/>
      <c r="DSK113" s="23"/>
      <c r="DSL113" s="23"/>
      <c r="DSM113" s="23"/>
      <c r="DSN113" s="23"/>
      <c r="DSO113" s="23"/>
      <c r="DSP113" s="23"/>
      <c r="DSQ113" s="23"/>
      <c r="DSR113" s="23"/>
      <c r="DSS113" s="23"/>
      <c r="DST113" s="23"/>
      <c r="DSU113" s="23"/>
      <c r="DSV113" s="23"/>
      <c r="DSW113" s="23"/>
      <c r="DSX113" s="23"/>
      <c r="DSY113" s="23"/>
      <c r="DSZ113" s="23"/>
      <c r="DTA113" s="23"/>
      <c r="DTB113" s="23"/>
      <c r="DTC113" s="23"/>
      <c r="DTD113" s="23"/>
      <c r="DTE113" s="23"/>
      <c r="DTF113" s="23"/>
      <c r="DTG113" s="23"/>
      <c r="DTH113" s="23"/>
      <c r="DTI113" s="23"/>
      <c r="DTJ113" s="23"/>
      <c r="DTK113" s="23"/>
      <c r="DTL113" s="23"/>
      <c r="DTM113" s="23"/>
      <c r="DTN113" s="23"/>
      <c r="DTO113" s="23"/>
      <c r="DTP113" s="23"/>
      <c r="DTQ113" s="23"/>
      <c r="DTR113" s="23"/>
      <c r="DTS113" s="23"/>
      <c r="DTT113" s="23"/>
      <c r="DTU113" s="23"/>
      <c r="DTV113" s="23"/>
      <c r="DTW113" s="23"/>
      <c r="DTX113" s="23"/>
      <c r="DTY113" s="23"/>
      <c r="DTZ113" s="23"/>
      <c r="DUA113" s="23"/>
      <c r="DUB113" s="23"/>
      <c r="DUC113" s="23"/>
      <c r="DUD113" s="23"/>
      <c r="DUE113" s="23"/>
      <c r="DUF113" s="23"/>
      <c r="DUG113" s="23"/>
      <c r="DUH113" s="23"/>
      <c r="DUI113" s="23"/>
      <c r="DUJ113" s="23"/>
      <c r="DUK113" s="23"/>
      <c r="DUL113" s="23"/>
      <c r="DUM113" s="23"/>
      <c r="DUN113" s="23"/>
      <c r="DUO113" s="23"/>
      <c r="DUP113" s="23"/>
      <c r="DUQ113" s="23"/>
      <c r="DUR113" s="23"/>
      <c r="DUS113" s="23"/>
      <c r="DUT113" s="23"/>
      <c r="DUU113" s="23"/>
      <c r="DUV113" s="23"/>
      <c r="DUW113" s="23"/>
      <c r="DUX113" s="23"/>
      <c r="DUY113" s="23"/>
      <c r="DUZ113" s="23"/>
      <c r="DVA113" s="23"/>
      <c r="DVB113" s="23"/>
      <c r="DVC113" s="23"/>
      <c r="DVD113" s="23"/>
      <c r="DVE113" s="23"/>
      <c r="DVF113" s="23"/>
      <c r="DVG113" s="23"/>
      <c r="DVH113" s="23"/>
      <c r="DVI113" s="23"/>
      <c r="DVJ113" s="23"/>
      <c r="DVK113" s="23"/>
      <c r="DVL113" s="23"/>
      <c r="DVM113" s="23"/>
      <c r="DVN113" s="23"/>
      <c r="DVO113" s="23"/>
      <c r="DVP113" s="23"/>
      <c r="DVQ113" s="23"/>
      <c r="DVR113" s="23"/>
      <c r="DVS113" s="23"/>
      <c r="DVT113" s="23"/>
      <c r="DVU113" s="23"/>
      <c r="DVV113" s="23"/>
      <c r="DVW113" s="23"/>
      <c r="DVX113" s="23"/>
      <c r="DVY113" s="23"/>
      <c r="DVZ113" s="23"/>
      <c r="DWA113" s="23"/>
      <c r="DWB113" s="23"/>
      <c r="DWC113" s="23"/>
      <c r="DWD113" s="23"/>
      <c r="DWE113" s="23"/>
      <c r="DWF113" s="23"/>
      <c r="DWG113" s="23"/>
      <c r="DWH113" s="23"/>
      <c r="DWI113" s="23"/>
      <c r="DWJ113" s="23"/>
      <c r="DWK113" s="23"/>
      <c r="DWL113" s="23"/>
      <c r="DWM113" s="23"/>
      <c r="DWN113" s="23"/>
      <c r="DWO113" s="23"/>
      <c r="DWP113" s="23"/>
      <c r="DWQ113" s="23"/>
      <c r="DWR113" s="23"/>
      <c r="DWS113" s="23"/>
      <c r="DWT113" s="23"/>
      <c r="DWU113" s="23"/>
      <c r="DWV113" s="23"/>
      <c r="DWW113" s="23"/>
      <c r="DWX113" s="23"/>
      <c r="DWY113" s="23"/>
      <c r="DWZ113" s="23"/>
      <c r="DXA113" s="23"/>
      <c r="DXB113" s="23"/>
      <c r="DXC113" s="23"/>
      <c r="DXD113" s="23"/>
      <c r="DXE113" s="23"/>
      <c r="DXF113" s="23"/>
      <c r="DXG113" s="23"/>
      <c r="DXH113" s="23"/>
      <c r="DXI113" s="23"/>
      <c r="DXJ113" s="23"/>
      <c r="DXK113" s="23"/>
      <c r="DXL113" s="23"/>
      <c r="DXM113" s="23"/>
      <c r="DXN113" s="23"/>
      <c r="DXO113" s="23"/>
      <c r="DXP113" s="23"/>
      <c r="DXQ113" s="23"/>
      <c r="DXR113" s="23"/>
      <c r="DXS113" s="23"/>
      <c r="DXT113" s="23"/>
      <c r="DXU113" s="23"/>
      <c r="DXV113" s="23"/>
      <c r="DXW113" s="23"/>
      <c r="DXX113" s="23"/>
      <c r="DXY113" s="23"/>
      <c r="DXZ113" s="23"/>
      <c r="DYA113" s="23"/>
      <c r="DYB113" s="23"/>
      <c r="DYC113" s="23"/>
      <c r="DYD113" s="23"/>
      <c r="DYE113" s="23"/>
      <c r="DYF113" s="23"/>
      <c r="DYG113" s="23"/>
      <c r="DYH113" s="23"/>
      <c r="DYI113" s="23"/>
      <c r="DYJ113" s="23"/>
      <c r="DYK113" s="23"/>
      <c r="DYL113" s="23"/>
      <c r="DYM113" s="23"/>
      <c r="DYN113" s="23"/>
      <c r="DYO113" s="23"/>
      <c r="DYP113" s="23"/>
      <c r="DYQ113" s="23"/>
      <c r="DYR113" s="23"/>
      <c r="DYS113" s="23"/>
      <c r="DYT113" s="23"/>
      <c r="DYU113" s="23"/>
      <c r="DYV113" s="23"/>
      <c r="DYW113" s="23"/>
      <c r="DYX113" s="23"/>
      <c r="DYY113" s="23"/>
      <c r="DYZ113" s="23"/>
      <c r="DZA113" s="23"/>
      <c r="DZB113" s="23"/>
      <c r="DZC113" s="23"/>
      <c r="DZD113" s="23"/>
      <c r="DZE113" s="23"/>
      <c r="DZF113" s="23"/>
      <c r="DZG113" s="23"/>
      <c r="DZH113" s="23"/>
      <c r="DZI113" s="23"/>
      <c r="DZJ113" s="23"/>
      <c r="DZK113" s="23"/>
      <c r="DZL113" s="23"/>
      <c r="DZM113" s="23"/>
      <c r="DZN113" s="23"/>
      <c r="DZO113" s="23"/>
      <c r="DZP113" s="23"/>
      <c r="DZQ113" s="23"/>
      <c r="DZR113" s="23"/>
      <c r="DZS113" s="23"/>
      <c r="DZT113" s="23"/>
      <c r="DZU113" s="23"/>
      <c r="DZV113" s="23"/>
      <c r="DZW113" s="23"/>
      <c r="DZX113" s="23"/>
      <c r="DZY113" s="23"/>
      <c r="DZZ113" s="23"/>
      <c r="EAA113" s="23"/>
      <c r="EAB113" s="23"/>
      <c r="EAC113" s="23"/>
      <c r="EAD113" s="23"/>
      <c r="EAE113" s="23"/>
      <c r="EAF113" s="23"/>
      <c r="EAG113" s="23"/>
      <c r="EAH113" s="23"/>
      <c r="EAI113" s="23"/>
      <c r="EAJ113" s="23"/>
      <c r="EAK113" s="23"/>
      <c r="EAL113" s="23"/>
      <c r="EAM113" s="23"/>
      <c r="EAN113" s="23"/>
      <c r="EAO113" s="23"/>
      <c r="EAP113" s="23"/>
      <c r="EAQ113" s="23"/>
      <c r="EAR113" s="23"/>
      <c r="EAS113" s="23"/>
      <c r="EAT113" s="23"/>
      <c r="EAU113" s="23"/>
      <c r="EAV113" s="23"/>
      <c r="EAW113" s="23"/>
      <c r="EAX113" s="23"/>
      <c r="EAY113" s="23"/>
      <c r="EAZ113" s="23"/>
      <c r="EBA113" s="23"/>
      <c r="EBB113" s="23"/>
      <c r="EBC113" s="23"/>
      <c r="EBD113" s="23"/>
      <c r="EBE113" s="23"/>
      <c r="EBF113" s="23"/>
      <c r="EBG113" s="23"/>
      <c r="EBH113" s="23"/>
      <c r="EBI113" s="23"/>
      <c r="EBJ113" s="23"/>
      <c r="EBK113" s="23"/>
      <c r="EBL113" s="23"/>
      <c r="EBM113" s="23"/>
      <c r="EBN113" s="23"/>
      <c r="EBO113" s="23"/>
      <c r="EBP113" s="23"/>
      <c r="EBQ113" s="23"/>
      <c r="EBR113" s="23"/>
      <c r="EBS113" s="23"/>
      <c r="EBT113" s="23"/>
      <c r="EBU113" s="23"/>
      <c r="EBV113" s="23"/>
      <c r="EBW113" s="23"/>
      <c r="EBX113" s="23"/>
      <c r="EBY113" s="23"/>
      <c r="EBZ113" s="23"/>
      <c r="ECA113" s="23"/>
      <c r="ECB113" s="23"/>
      <c r="ECC113" s="23"/>
      <c r="ECD113" s="23"/>
      <c r="ECE113" s="23"/>
      <c r="ECF113" s="23"/>
      <c r="ECG113" s="23"/>
      <c r="ECH113" s="23"/>
      <c r="ECI113" s="23"/>
      <c r="ECJ113" s="23"/>
      <c r="ECK113" s="23"/>
      <c r="ECL113" s="23"/>
      <c r="ECM113" s="23"/>
      <c r="ECN113" s="23"/>
      <c r="ECO113" s="23"/>
      <c r="ECP113" s="23"/>
      <c r="ECQ113" s="23"/>
      <c r="ECR113" s="23"/>
      <c r="ECS113" s="23"/>
      <c r="ECT113" s="23"/>
      <c r="ECU113" s="23"/>
      <c r="ECV113" s="23"/>
      <c r="ECW113" s="23"/>
      <c r="ECX113" s="23"/>
      <c r="ECY113" s="23"/>
      <c r="ECZ113" s="23"/>
      <c r="EDA113" s="23"/>
      <c r="EDB113" s="23"/>
      <c r="EDC113" s="23"/>
      <c r="EDD113" s="23"/>
      <c r="EDE113" s="23"/>
      <c r="EDF113" s="23"/>
      <c r="EDG113" s="23"/>
      <c r="EDH113" s="23"/>
      <c r="EDI113" s="23"/>
      <c r="EDJ113" s="23"/>
      <c r="EDK113" s="23"/>
      <c r="EDL113" s="23"/>
      <c r="EDM113" s="23"/>
      <c r="EDN113" s="23"/>
      <c r="EDO113" s="23"/>
      <c r="EDP113" s="23"/>
      <c r="EDQ113" s="23"/>
      <c r="EDR113" s="23"/>
      <c r="EDS113" s="23"/>
      <c r="EDT113" s="23"/>
      <c r="EDU113" s="23"/>
      <c r="EDV113" s="23"/>
      <c r="EDW113" s="23"/>
      <c r="EDX113" s="23"/>
      <c r="EDY113" s="23"/>
      <c r="EDZ113" s="23"/>
      <c r="EEA113" s="23"/>
      <c r="EEB113" s="23"/>
      <c r="EEC113" s="23"/>
      <c r="EED113" s="23"/>
      <c r="EEE113" s="23"/>
      <c r="EEF113" s="23"/>
      <c r="EEG113" s="23"/>
      <c r="EEH113" s="23"/>
      <c r="EEI113" s="23"/>
      <c r="EEJ113" s="23"/>
      <c r="EEK113" s="23"/>
      <c r="EEL113" s="23"/>
      <c r="EEM113" s="23"/>
      <c r="EEN113" s="23"/>
      <c r="EEO113" s="23"/>
      <c r="EEP113" s="23"/>
      <c r="EEQ113" s="23"/>
      <c r="EER113" s="23"/>
      <c r="EES113" s="23"/>
      <c r="EET113" s="23"/>
      <c r="EEU113" s="23"/>
      <c r="EEV113" s="23"/>
      <c r="EEW113" s="23"/>
      <c r="EEX113" s="23"/>
      <c r="EEY113" s="23"/>
      <c r="EEZ113" s="23"/>
      <c r="EFA113" s="23"/>
      <c r="EFB113" s="23"/>
      <c r="EFC113" s="23"/>
      <c r="EFD113" s="23"/>
      <c r="EFE113" s="23"/>
      <c r="EFF113" s="23"/>
      <c r="EFG113" s="23"/>
      <c r="EFH113" s="23"/>
      <c r="EFI113" s="23"/>
      <c r="EFJ113" s="23"/>
      <c r="EFK113" s="23"/>
      <c r="EFL113" s="23"/>
      <c r="EFM113" s="23"/>
      <c r="EFN113" s="23"/>
      <c r="EFO113" s="23"/>
      <c r="EFP113" s="23"/>
      <c r="EFQ113" s="23"/>
      <c r="EFR113" s="23"/>
      <c r="EFS113" s="23"/>
      <c r="EFT113" s="23"/>
      <c r="EFU113" s="23"/>
      <c r="EFV113" s="23"/>
      <c r="EFW113" s="23"/>
      <c r="EFX113" s="23"/>
      <c r="EFY113" s="23"/>
      <c r="EFZ113" s="23"/>
      <c r="EGA113" s="23"/>
      <c r="EGB113" s="23"/>
      <c r="EGC113" s="23"/>
      <c r="EGD113" s="23"/>
      <c r="EGE113" s="23"/>
      <c r="EGF113" s="23"/>
      <c r="EGG113" s="23"/>
      <c r="EGH113" s="23"/>
      <c r="EGI113" s="23"/>
      <c r="EGJ113" s="23"/>
      <c r="EGK113" s="23"/>
      <c r="EGL113" s="23"/>
      <c r="EGM113" s="23"/>
      <c r="EGN113" s="23"/>
      <c r="EGO113" s="23"/>
      <c r="EGP113" s="23"/>
      <c r="EGQ113" s="23"/>
      <c r="EGR113" s="23"/>
      <c r="EGS113" s="23"/>
      <c r="EGT113" s="23"/>
      <c r="EGU113" s="23"/>
      <c r="EGV113" s="23"/>
      <c r="EGW113" s="23"/>
      <c r="EGX113" s="23"/>
      <c r="EGY113" s="23"/>
      <c r="EGZ113" s="23"/>
      <c r="EHA113" s="23"/>
      <c r="EHB113" s="23"/>
      <c r="EHC113" s="23"/>
      <c r="EHD113" s="23"/>
      <c r="EHE113" s="23"/>
      <c r="EHF113" s="23"/>
      <c r="EHG113" s="23"/>
      <c r="EHH113" s="23"/>
      <c r="EHI113" s="23"/>
      <c r="EHJ113" s="23"/>
      <c r="EHK113" s="23"/>
      <c r="EHL113" s="23"/>
      <c r="EHM113" s="23"/>
      <c r="EHN113" s="23"/>
      <c r="EHO113" s="23"/>
      <c r="EHP113" s="23"/>
      <c r="EHQ113" s="23"/>
      <c r="EHR113" s="23"/>
      <c r="EHS113" s="23"/>
      <c r="EHT113" s="23"/>
      <c r="EHU113" s="23"/>
      <c r="EHV113" s="23"/>
      <c r="EHW113" s="23"/>
      <c r="EHX113" s="23"/>
      <c r="EHY113" s="23"/>
      <c r="EHZ113" s="23"/>
      <c r="EIA113" s="23"/>
      <c r="EIB113" s="23"/>
      <c r="EIC113" s="23"/>
      <c r="EID113" s="23"/>
      <c r="EIE113" s="23"/>
      <c r="EIF113" s="23"/>
      <c r="EIG113" s="23"/>
      <c r="EIH113" s="23"/>
      <c r="EII113" s="23"/>
      <c r="EIJ113" s="23"/>
      <c r="EIK113" s="23"/>
      <c r="EIL113" s="23"/>
      <c r="EIM113" s="23"/>
      <c r="EIN113" s="23"/>
      <c r="EIO113" s="23"/>
      <c r="EIP113" s="23"/>
      <c r="EIQ113" s="23"/>
      <c r="EIR113" s="23"/>
      <c r="EIS113" s="23"/>
      <c r="EIT113" s="23"/>
      <c r="EIU113" s="23"/>
      <c r="EIV113" s="23"/>
      <c r="EIW113" s="23"/>
      <c r="EIX113" s="23"/>
      <c r="EIY113" s="23"/>
      <c r="EIZ113" s="23"/>
      <c r="EJA113" s="23"/>
      <c r="EJB113" s="23"/>
      <c r="EJC113" s="23"/>
      <c r="EJD113" s="23"/>
      <c r="EJE113" s="23"/>
      <c r="EJF113" s="23"/>
      <c r="EJG113" s="23"/>
      <c r="EJH113" s="23"/>
      <c r="EJI113" s="23"/>
      <c r="EJJ113" s="23"/>
      <c r="EJK113" s="23"/>
      <c r="EJL113" s="23"/>
      <c r="EJM113" s="23"/>
      <c r="EJN113" s="23"/>
      <c r="EJO113" s="23"/>
      <c r="EJP113" s="23"/>
      <c r="EJQ113" s="23"/>
      <c r="EJR113" s="23"/>
      <c r="EJS113" s="23"/>
      <c r="EJT113" s="23"/>
      <c r="EJU113" s="23"/>
      <c r="EJV113" s="23"/>
      <c r="EJW113" s="23"/>
      <c r="EJX113" s="23"/>
      <c r="EJY113" s="23"/>
      <c r="EJZ113" s="23"/>
      <c r="EKA113" s="23"/>
      <c r="EKB113" s="23"/>
      <c r="EKC113" s="23"/>
      <c r="EKD113" s="23"/>
      <c r="EKE113" s="23"/>
      <c r="EKF113" s="23"/>
      <c r="EKG113" s="23"/>
      <c r="EKH113" s="23"/>
      <c r="EKI113" s="23"/>
      <c r="EKJ113" s="23"/>
      <c r="EKK113" s="23"/>
      <c r="EKL113" s="23"/>
      <c r="EKM113" s="23"/>
      <c r="EKN113" s="23"/>
      <c r="EKO113" s="23"/>
      <c r="EKP113" s="23"/>
      <c r="EKQ113" s="23"/>
      <c r="EKR113" s="23"/>
      <c r="EKS113" s="23"/>
      <c r="EKT113" s="23"/>
      <c r="EKU113" s="23"/>
      <c r="EKV113" s="23"/>
      <c r="EKW113" s="23"/>
      <c r="EKX113" s="23"/>
      <c r="EKY113" s="23"/>
      <c r="EKZ113" s="23"/>
      <c r="ELA113" s="23"/>
      <c r="ELB113" s="23"/>
      <c r="ELC113" s="23"/>
      <c r="ELD113" s="23"/>
      <c r="ELE113" s="23"/>
      <c r="ELF113" s="23"/>
      <c r="ELG113" s="23"/>
      <c r="ELH113" s="23"/>
      <c r="ELI113" s="23"/>
      <c r="ELJ113" s="23"/>
      <c r="ELK113" s="23"/>
      <c r="ELL113" s="23"/>
      <c r="ELM113" s="23"/>
      <c r="ELN113" s="23"/>
      <c r="ELO113" s="23"/>
      <c r="ELP113" s="23"/>
      <c r="ELQ113" s="23"/>
      <c r="ELR113" s="23"/>
      <c r="ELS113" s="23"/>
      <c r="ELT113" s="23"/>
      <c r="ELU113" s="23"/>
      <c r="ELV113" s="23"/>
      <c r="ELW113" s="23"/>
      <c r="ELX113" s="23"/>
      <c r="ELY113" s="23"/>
      <c r="ELZ113" s="23"/>
      <c r="EMA113" s="23"/>
      <c r="EMB113" s="23"/>
      <c r="EMC113" s="23"/>
      <c r="EMD113" s="23"/>
      <c r="EME113" s="23"/>
      <c r="EMF113" s="23"/>
      <c r="EMG113" s="23"/>
      <c r="EMH113" s="23"/>
      <c r="EMI113" s="23"/>
      <c r="EMJ113" s="23"/>
      <c r="EMK113" s="23"/>
      <c r="EML113" s="23"/>
      <c r="EMM113" s="23"/>
      <c r="EMN113" s="23"/>
      <c r="EMO113" s="23"/>
      <c r="EMP113" s="23"/>
      <c r="EMQ113" s="23"/>
      <c r="EMR113" s="23"/>
      <c r="EMS113" s="23"/>
      <c r="EMT113" s="23"/>
      <c r="EMU113" s="23"/>
      <c r="EMV113" s="23"/>
      <c r="EMW113" s="23"/>
      <c r="EMX113" s="23"/>
      <c r="EMY113" s="23"/>
      <c r="EMZ113" s="23"/>
      <c r="ENA113" s="23"/>
      <c r="ENB113" s="23"/>
      <c r="ENC113" s="23"/>
      <c r="END113" s="23"/>
      <c r="ENE113" s="23"/>
      <c r="ENF113" s="23"/>
      <c r="ENG113" s="23"/>
      <c r="ENH113" s="23"/>
      <c r="ENI113" s="23"/>
      <c r="ENJ113" s="23"/>
      <c r="ENK113" s="23"/>
      <c r="ENL113" s="23"/>
      <c r="ENM113" s="23"/>
      <c r="ENN113" s="23"/>
      <c r="ENO113" s="23"/>
      <c r="ENP113" s="23"/>
      <c r="ENQ113" s="23"/>
      <c r="ENR113" s="23"/>
      <c r="ENS113" s="23"/>
      <c r="ENT113" s="23"/>
      <c r="ENU113" s="23"/>
      <c r="ENV113" s="23"/>
      <c r="ENW113" s="23"/>
      <c r="ENX113" s="23"/>
      <c r="ENY113" s="23"/>
      <c r="ENZ113" s="23"/>
      <c r="EOA113" s="23"/>
      <c r="EOB113" s="23"/>
      <c r="EOC113" s="23"/>
      <c r="EOD113" s="23"/>
      <c r="EOE113" s="23"/>
      <c r="EOF113" s="23"/>
      <c r="EOG113" s="23"/>
      <c r="EOH113" s="23"/>
      <c r="EOI113" s="23"/>
      <c r="EOJ113" s="23"/>
      <c r="EOK113" s="23"/>
      <c r="EOL113" s="23"/>
      <c r="EOM113" s="23"/>
      <c r="EON113" s="23"/>
      <c r="EOO113" s="23"/>
      <c r="EOP113" s="23"/>
      <c r="EOQ113" s="23"/>
      <c r="EOR113" s="23"/>
      <c r="EOS113" s="23"/>
      <c r="EOT113" s="23"/>
      <c r="EOU113" s="23"/>
      <c r="EOV113" s="23"/>
      <c r="EOW113" s="23"/>
      <c r="EOX113" s="23"/>
      <c r="EOY113" s="23"/>
      <c r="EOZ113" s="23"/>
      <c r="EPA113" s="23"/>
      <c r="EPB113" s="23"/>
      <c r="EPC113" s="23"/>
      <c r="EPD113" s="23"/>
      <c r="EPE113" s="23"/>
      <c r="EPF113" s="23"/>
      <c r="EPG113" s="23"/>
      <c r="EPH113" s="23"/>
      <c r="EPI113" s="23"/>
      <c r="EPJ113" s="23"/>
      <c r="EPK113" s="23"/>
      <c r="EPL113" s="23"/>
      <c r="EPM113" s="23"/>
      <c r="EPN113" s="23"/>
      <c r="EPO113" s="23"/>
      <c r="EPP113" s="23"/>
      <c r="EPQ113" s="23"/>
      <c r="EPR113" s="23"/>
      <c r="EPS113" s="23"/>
      <c r="EPT113" s="23"/>
      <c r="EPU113" s="23"/>
      <c r="EPV113" s="23"/>
      <c r="EPW113" s="23"/>
      <c r="EPX113" s="23"/>
      <c r="EPY113" s="23"/>
      <c r="EPZ113" s="23"/>
      <c r="EQA113" s="23"/>
      <c r="EQB113" s="23"/>
      <c r="EQC113" s="23"/>
      <c r="EQD113" s="23"/>
      <c r="EQE113" s="23"/>
      <c r="EQF113" s="23"/>
      <c r="EQG113" s="23"/>
      <c r="EQH113" s="23"/>
      <c r="EQI113" s="23"/>
      <c r="EQJ113" s="23"/>
      <c r="EQK113" s="23"/>
      <c r="EQL113" s="23"/>
      <c r="EQM113" s="23"/>
      <c r="EQN113" s="23"/>
      <c r="EQO113" s="23"/>
      <c r="EQP113" s="23"/>
      <c r="EQQ113" s="23"/>
      <c r="EQR113" s="23"/>
      <c r="EQS113" s="23"/>
      <c r="EQT113" s="23"/>
      <c r="EQU113" s="23"/>
      <c r="EQV113" s="23"/>
      <c r="EQW113" s="23"/>
      <c r="EQX113" s="23"/>
      <c r="EQY113" s="23"/>
      <c r="EQZ113" s="23"/>
      <c r="ERA113" s="23"/>
      <c r="ERB113" s="23"/>
      <c r="ERC113" s="23"/>
      <c r="ERD113" s="23"/>
      <c r="ERE113" s="23"/>
      <c r="ERF113" s="23"/>
      <c r="ERG113" s="23"/>
      <c r="ERH113" s="23"/>
      <c r="ERI113" s="23"/>
      <c r="ERJ113" s="23"/>
      <c r="ERK113" s="23"/>
      <c r="ERL113" s="23"/>
      <c r="ERM113" s="23"/>
      <c r="ERN113" s="23"/>
      <c r="ERO113" s="23"/>
      <c r="ERP113" s="23"/>
      <c r="ERQ113" s="23"/>
      <c r="ERR113" s="23"/>
      <c r="ERS113" s="23"/>
      <c r="ERT113" s="23"/>
      <c r="ERU113" s="23"/>
      <c r="ERV113" s="23"/>
      <c r="ERW113" s="23"/>
      <c r="ERX113" s="23"/>
      <c r="ERY113" s="23"/>
      <c r="ERZ113" s="23"/>
      <c r="ESA113" s="23"/>
      <c r="ESB113" s="23"/>
      <c r="ESC113" s="23"/>
      <c r="ESD113" s="23"/>
      <c r="ESE113" s="23"/>
      <c r="ESF113" s="23"/>
      <c r="ESG113" s="23"/>
      <c r="ESH113" s="23"/>
      <c r="ESI113" s="23"/>
      <c r="ESJ113" s="23"/>
      <c r="ESK113" s="23"/>
      <c r="ESL113" s="23"/>
      <c r="ESM113" s="23"/>
      <c r="ESN113" s="23"/>
      <c r="ESO113" s="23"/>
      <c r="ESP113" s="23"/>
      <c r="ESQ113" s="23"/>
      <c r="ESR113" s="23"/>
      <c r="ESS113" s="23"/>
      <c r="EST113" s="23"/>
      <c r="ESU113" s="23"/>
      <c r="ESV113" s="23"/>
      <c r="ESW113" s="23"/>
      <c r="ESX113" s="23"/>
      <c r="ESY113" s="23"/>
      <c r="ESZ113" s="23"/>
      <c r="ETA113" s="23"/>
      <c r="ETB113" s="23"/>
      <c r="ETC113" s="23"/>
      <c r="ETD113" s="23"/>
      <c r="ETE113" s="23"/>
      <c r="ETF113" s="23"/>
      <c r="ETG113" s="23"/>
      <c r="ETH113" s="23"/>
      <c r="ETI113" s="23"/>
      <c r="ETJ113" s="23"/>
      <c r="ETK113" s="23"/>
      <c r="ETL113" s="23"/>
      <c r="ETM113" s="23"/>
      <c r="ETN113" s="23"/>
      <c r="ETO113" s="23"/>
      <c r="ETP113" s="23"/>
      <c r="ETQ113" s="23"/>
      <c r="ETR113" s="23"/>
      <c r="ETS113" s="23"/>
      <c r="ETT113" s="23"/>
      <c r="ETU113" s="23"/>
      <c r="ETV113" s="23"/>
      <c r="ETW113" s="23"/>
      <c r="ETX113" s="23"/>
      <c r="ETY113" s="23"/>
      <c r="ETZ113" s="23"/>
      <c r="EUA113" s="23"/>
      <c r="EUB113" s="23"/>
      <c r="EUC113" s="23"/>
      <c r="EUD113" s="23"/>
      <c r="EUE113" s="23"/>
      <c r="EUF113" s="23"/>
      <c r="EUG113" s="23"/>
      <c r="EUH113" s="23"/>
      <c r="EUI113" s="23"/>
      <c r="EUJ113" s="23"/>
      <c r="EUK113" s="23"/>
      <c r="EUL113" s="23"/>
      <c r="EUM113" s="23"/>
      <c r="EUN113" s="23"/>
      <c r="EUO113" s="23"/>
      <c r="EUP113" s="23"/>
      <c r="EUQ113" s="23"/>
      <c r="EUR113" s="23"/>
      <c r="EUS113" s="23"/>
      <c r="EUT113" s="23"/>
      <c r="EUU113" s="23"/>
      <c r="EUV113" s="23"/>
      <c r="EUW113" s="23"/>
      <c r="EUX113" s="23"/>
      <c r="EUY113" s="23"/>
      <c r="EUZ113" s="23"/>
      <c r="EVA113" s="23"/>
      <c r="EVB113" s="23"/>
      <c r="EVC113" s="23"/>
      <c r="EVD113" s="23"/>
      <c r="EVE113" s="23"/>
      <c r="EVF113" s="23"/>
      <c r="EVG113" s="23"/>
      <c r="EVH113" s="23"/>
      <c r="EVI113" s="23"/>
      <c r="EVJ113" s="23"/>
      <c r="EVK113" s="23"/>
      <c r="EVL113" s="23"/>
      <c r="EVM113" s="23"/>
      <c r="EVN113" s="23"/>
      <c r="EVO113" s="23"/>
      <c r="EVP113" s="23"/>
      <c r="EVQ113" s="23"/>
      <c r="EVR113" s="23"/>
      <c r="EVS113" s="23"/>
      <c r="EVT113" s="23"/>
      <c r="EVU113" s="23"/>
      <c r="EVV113" s="23"/>
      <c r="EVW113" s="23"/>
      <c r="EVX113" s="23"/>
      <c r="EVY113" s="23"/>
      <c r="EVZ113" s="23"/>
      <c r="EWA113" s="23"/>
      <c r="EWB113" s="23"/>
      <c r="EWC113" s="23"/>
      <c r="EWD113" s="23"/>
      <c r="EWE113" s="23"/>
      <c r="EWF113" s="23"/>
      <c r="EWG113" s="23"/>
      <c r="EWH113" s="23"/>
      <c r="EWI113" s="23"/>
      <c r="EWJ113" s="23"/>
      <c r="EWK113" s="23"/>
      <c r="EWL113" s="23"/>
      <c r="EWM113" s="23"/>
      <c r="EWN113" s="23"/>
      <c r="EWO113" s="23"/>
      <c r="EWP113" s="23"/>
      <c r="EWQ113" s="23"/>
      <c r="EWR113" s="23"/>
      <c r="EWS113" s="23"/>
      <c r="EWT113" s="23"/>
      <c r="EWU113" s="23"/>
      <c r="EWV113" s="23"/>
      <c r="EWW113" s="23"/>
      <c r="EWX113" s="23"/>
      <c r="EWY113" s="23"/>
      <c r="EWZ113" s="23"/>
      <c r="EXA113" s="23"/>
      <c r="EXB113" s="23"/>
      <c r="EXC113" s="23"/>
      <c r="EXD113" s="23"/>
      <c r="EXE113" s="23"/>
      <c r="EXF113" s="23"/>
      <c r="EXG113" s="23"/>
      <c r="EXH113" s="23"/>
      <c r="EXI113" s="23"/>
      <c r="EXJ113" s="23"/>
      <c r="EXK113" s="23"/>
      <c r="EXL113" s="23"/>
      <c r="EXM113" s="23"/>
      <c r="EXN113" s="23"/>
      <c r="EXO113" s="23"/>
      <c r="EXP113" s="23"/>
      <c r="EXQ113" s="23"/>
      <c r="EXR113" s="23"/>
      <c r="EXS113" s="23"/>
      <c r="EXT113" s="23"/>
      <c r="EXU113" s="23"/>
      <c r="EXV113" s="23"/>
      <c r="EXW113" s="23"/>
      <c r="EXX113" s="23"/>
      <c r="EXY113" s="23"/>
      <c r="EXZ113" s="23"/>
      <c r="EYA113" s="23"/>
      <c r="EYB113" s="23"/>
      <c r="EYC113" s="23"/>
      <c r="EYD113" s="23"/>
      <c r="EYE113" s="23"/>
      <c r="EYF113" s="23"/>
      <c r="EYG113" s="23"/>
      <c r="EYH113" s="23"/>
      <c r="EYI113" s="23"/>
      <c r="EYJ113" s="23"/>
      <c r="EYK113" s="23"/>
      <c r="EYL113" s="23"/>
      <c r="EYM113" s="23"/>
      <c r="EYN113" s="23"/>
      <c r="EYO113" s="23"/>
      <c r="EYP113" s="23"/>
      <c r="EYQ113" s="23"/>
      <c r="EYR113" s="23"/>
      <c r="EYS113" s="23"/>
      <c r="EYT113" s="23"/>
      <c r="EYU113" s="23"/>
      <c r="EYV113" s="23"/>
      <c r="EYW113" s="23"/>
      <c r="EYX113" s="23"/>
      <c r="EYY113" s="23"/>
      <c r="EYZ113" s="23"/>
      <c r="EZA113" s="23"/>
      <c r="EZB113" s="23"/>
      <c r="EZC113" s="23"/>
      <c r="EZD113" s="23"/>
      <c r="EZE113" s="23"/>
      <c r="EZF113" s="23"/>
      <c r="EZG113" s="23"/>
      <c r="EZH113" s="23"/>
      <c r="EZI113" s="23"/>
      <c r="EZJ113" s="23"/>
      <c r="EZK113" s="23"/>
      <c r="EZL113" s="23"/>
      <c r="EZM113" s="23"/>
      <c r="EZN113" s="23"/>
      <c r="EZO113" s="23"/>
      <c r="EZP113" s="23"/>
      <c r="EZQ113" s="23"/>
      <c r="EZR113" s="23"/>
      <c r="EZS113" s="23"/>
      <c r="EZT113" s="23"/>
      <c r="EZU113" s="23"/>
      <c r="EZV113" s="23"/>
      <c r="EZW113" s="23"/>
      <c r="EZX113" s="23"/>
      <c r="EZY113" s="23"/>
      <c r="EZZ113" s="23"/>
      <c r="FAA113" s="23"/>
      <c r="FAB113" s="23"/>
      <c r="FAC113" s="23"/>
      <c r="FAD113" s="23"/>
      <c r="FAE113" s="23"/>
      <c r="FAF113" s="23"/>
      <c r="FAG113" s="23"/>
      <c r="FAH113" s="23"/>
      <c r="FAI113" s="23"/>
      <c r="FAJ113" s="23"/>
      <c r="FAK113" s="23"/>
      <c r="FAL113" s="23"/>
      <c r="FAM113" s="23"/>
      <c r="FAN113" s="23"/>
      <c r="FAO113" s="23"/>
      <c r="FAP113" s="23"/>
      <c r="FAQ113" s="23"/>
      <c r="FAR113" s="23"/>
      <c r="FAS113" s="23"/>
      <c r="FAT113" s="23"/>
      <c r="FAU113" s="23"/>
      <c r="FAV113" s="23"/>
      <c r="FAW113" s="23"/>
      <c r="FAX113" s="23"/>
      <c r="FAY113" s="23"/>
      <c r="FAZ113" s="23"/>
      <c r="FBA113" s="23"/>
      <c r="FBB113" s="23"/>
      <c r="FBC113" s="23"/>
      <c r="FBD113" s="23"/>
      <c r="FBE113" s="23"/>
      <c r="FBF113" s="23"/>
      <c r="FBG113" s="23"/>
      <c r="FBH113" s="23"/>
      <c r="FBI113" s="23"/>
      <c r="FBJ113" s="23"/>
      <c r="FBK113" s="23"/>
      <c r="FBL113" s="23"/>
      <c r="FBM113" s="23"/>
      <c r="FBN113" s="23"/>
      <c r="FBO113" s="23"/>
      <c r="FBP113" s="23"/>
      <c r="FBQ113" s="23"/>
      <c r="FBR113" s="23"/>
      <c r="FBS113" s="23"/>
      <c r="FBT113" s="23"/>
      <c r="FBU113" s="23"/>
      <c r="FBV113" s="23"/>
      <c r="FBW113" s="23"/>
      <c r="FBX113" s="23"/>
      <c r="FBY113" s="23"/>
      <c r="FBZ113" s="23"/>
      <c r="FCA113" s="23"/>
      <c r="FCB113" s="23"/>
      <c r="FCC113" s="23"/>
      <c r="FCD113" s="23"/>
      <c r="FCE113" s="23"/>
      <c r="FCF113" s="23"/>
      <c r="FCG113" s="23"/>
      <c r="FCH113" s="23"/>
      <c r="FCI113" s="23"/>
      <c r="FCJ113" s="23"/>
      <c r="FCK113" s="23"/>
      <c r="FCL113" s="23"/>
      <c r="FCM113" s="23"/>
      <c r="FCN113" s="23"/>
      <c r="FCO113" s="23"/>
      <c r="FCP113" s="23"/>
      <c r="FCQ113" s="23"/>
      <c r="FCR113" s="23"/>
      <c r="FCS113" s="23"/>
      <c r="FCT113" s="23"/>
      <c r="FCU113" s="23"/>
      <c r="FCV113" s="23"/>
      <c r="FCW113" s="23"/>
      <c r="FCX113" s="23"/>
      <c r="FCY113" s="23"/>
      <c r="FCZ113" s="23"/>
      <c r="FDA113" s="23"/>
      <c r="FDB113" s="23"/>
      <c r="FDC113" s="23"/>
      <c r="FDD113" s="23"/>
      <c r="FDE113" s="23"/>
      <c r="FDF113" s="23"/>
      <c r="FDG113" s="23"/>
      <c r="FDH113" s="23"/>
      <c r="FDI113" s="23"/>
      <c r="FDJ113" s="23"/>
      <c r="FDK113" s="23"/>
      <c r="FDL113" s="23"/>
      <c r="FDM113" s="23"/>
      <c r="FDN113" s="23"/>
      <c r="FDO113" s="23"/>
      <c r="FDP113" s="23"/>
      <c r="FDQ113" s="23"/>
      <c r="FDR113" s="23"/>
      <c r="FDS113" s="23"/>
      <c r="FDT113" s="23"/>
      <c r="FDU113" s="23"/>
      <c r="FDV113" s="23"/>
      <c r="FDW113" s="23"/>
      <c r="FDX113" s="23"/>
      <c r="FDY113" s="23"/>
      <c r="FDZ113" s="23"/>
      <c r="FEA113" s="23"/>
      <c r="FEB113" s="23"/>
      <c r="FEC113" s="23"/>
      <c r="FED113" s="23"/>
      <c r="FEE113" s="23"/>
      <c r="FEF113" s="23"/>
      <c r="FEG113" s="23"/>
      <c r="FEH113" s="23"/>
      <c r="FEI113" s="23"/>
      <c r="FEJ113" s="23"/>
      <c r="FEK113" s="23"/>
      <c r="FEL113" s="23"/>
      <c r="FEM113" s="23"/>
      <c r="FEN113" s="23"/>
      <c r="FEO113" s="23"/>
      <c r="FEP113" s="23"/>
      <c r="FEQ113" s="23"/>
      <c r="FER113" s="23"/>
      <c r="FES113" s="23"/>
      <c r="FET113" s="23"/>
      <c r="FEU113" s="23"/>
      <c r="FEV113" s="23"/>
      <c r="FEW113" s="23"/>
      <c r="FEX113" s="23"/>
      <c r="FEY113" s="23"/>
      <c r="FEZ113" s="23"/>
      <c r="FFA113" s="23"/>
      <c r="FFB113" s="23"/>
      <c r="FFC113" s="23"/>
      <c r="FFD113" s="23"/>
      <c r="FFE113" s="23"/>
      <c r="FFF113" s="23"/>
      <c r="FFG113" s="23"/>
      <c r="FFH113" s="23"/>
      <c r="FFI113" s="23"/>
      <c r="FFJ113" s="23"/>
      <c r="FFK113" s="23"/>
      <c r="FFL113" s="23"/>
      <c r="FFM113" s="23"/>
      <c r="FFN113" s="23"/>
      <c r="FFO113" s="23"/>
      <c r="FFP113" s="23"/>
      <c r="FFQ113" s="23"/>
      <c r="FFR113" s="23"/>
      <c r="FFS113" s="23"/>
      <c r="FFT113" s="23"/>
      <c r="FFU113" s="23"/>
      <c r="FFV113" s="23"/>
      <c r="FFW113" s="23"/>
      <c r="FFX113" s="23"/>
      <c r="FFY113" s="23"/>
      <c r="FFZ113" s="23"/>
      <c r="FGA113" s="23"/>
      <c r="FGB113" s="23"/>
      <c r="FGC113" s="23"/>
      <c r="FGD113" s="23"/>
      <c r="FGE113" s="23"/>
      <c r="FGF113" s="23"/>
      <c r="FGG113" s="23"/>
      <c r="FGH113" s="23"/>
      <c r="FGI113" s="23"/>
      <c r="FGJ113" s="23"/>
      <c r="FGK113" s="23"/>
      <c r="FGL113" s="23"/>
      <c r="FGM113" s="23"/>
      <c r="FGN113" s="23"/>
      <c r="FGO113" s="23"/>
      <c r="FGP113" s="23"/>
      <c r="FGQ113" s="23"/>
      <c r="FGR113" s="23"/>
      <c r="FGS113" s="23"/>
      <c r="FGT113" s="23"/>
      <c r="FGU113" s="23"/>
      <c r="FGV113" s="23"/>
      <c r="FGW113" s="23"/>
      <c r="FGX113" s="23"/>
      <c r="FGY113" s="23"/>
      <c r="FGZ113" s="23"/>
      <c r="FHA113" s="23"/>
      <c r="FHB113" s="23"/>
      <c r="FHC113" s="23"/>
      <c r="FHD113" s="23"/>
      <c r="FHE113" s="23"/>
      <c r="FHF113" s="23"/>
      <c r="FHG113" s="23"/>
      <c r="FHH113" s="23"/>
      <c r="FHI113" s="23"/>
      <c r="FHJ113" s="23"/>
      <c r="FHK113" s="23"/>
      <c r="FHL113" s="23"/>
      <c r="FHM113" s="23"/>
      <c r="FHN113" s="23"/>
      <c r="FHO113" s="23"/>
      <c r="FHP113" s="23"/>
      <c r="FHQ113" s="23"/>
      <c r="FHR113" s="23"/>
      <c r="FHS113" s="23"/>
      <c r="FHT113" s="23"/>
      <c r="FHU113" s="23"/>
      <c r="FHV113" s="23"/>
      <c r="FHW113" s="23"/>
      <c r="FHX113" s="23"/>
      <c r="FHY113" s="23"/>
      <c r="FHZ113" s="23"/>
      <c r="FIA113" s="23"/>
      <c r="FIB113" s="23"/>
      <c r="FIC113" s="23"/>
      <c r="FID113" s="23"/>
      <c r="FIE113" s="23"/>
      <c r="FIF113" s="23"/>
      <c r="FIG113" s="23"/>
      <c r="FIH113" s="23"/>
      <c r="FII113" s="23"/>
      <c r="FIJ113" s="23"/>
      <c r="FIK113" s="23"/>
      <c r="FIL113" s="23"/>
      <c r="FIM113" s="23"/>
      <c r="FIN113" s="23"/>
      <c r="FIO113" s="23"/>
      <c r="FIP113" s="23"/>
      <c r="FIQ113" s="23"/>
      <c r="FIR113" s="23"/>
      <c r="FIS113" s="23"/>
      <c r="FIT113" s="23"/>
      <c r="FIU113" s="23"/>
      <c r="FIV113" s="23"/>
      <c r="FIW113" s="23"/>
      <c r="FIX113" s="23"/>
      <c r="FIY113" s="23"/>
      <c r="FIZ113" s="23"/>
      <c r="FJA113" s="23"/>
      <c r="FJB113" s="23"/>
      <c r="FJC113" s="23"/>
      <c r="FJD113" s="23"/>
      <c r="FJE113" s="23"/>
      <c r="FJF113" s="23"/>
      <c r="FJG113" s="23"/>
      <c r="FJH113" s="23"/>
      <c r="FJI113" s="23"/>
      <c r="FJJ113" s="23"/>
      <c r="FJK113" s="23"/>
      <c r="FJL113" s="23"/>
      <c r="FJM113" s="23"/>
      <c r="FJN113" s="23"/>
      <c r="FJO113" s="23"/>
      <c r="FJP113" s="23"/>
      <c r="FJQ113" s="23"/>
      <c r="FJR113" s="23"/>
      <c r="FJS113" s="23"/>
      <c r="FJT113" s="23"/>
      <c r="FJU113" s="23"/>
      <c r="FJV113" s="23"/>
      <c r="FJW113" s="23"/>
      <c r="FJX113" s="23"/>
      <c r="FJY113" s="23"/>
      <c r="FJZ113" s="23"/>
      <c r="FKA113" s="23"/>
      <c r="FKB113" s="23"/>
      <c r="FKC113" s="23"/>
      <c r="FKD113" s="23"/>
      <c r="FKE113" s="23"/>
      <c r="FKF113" s="23"/>
      <c r="FKG113" s="23"/>
      <c r="FKH113" s="23"/>
      <c r="FKI113" s="23"/>
      <c r="FKJ113" s="23"/>
      <c r="FKK113" s="23"/>
      <c r="FKL113" s="23"/>
      <c r="FKM113" s="23"/>
      <c r="FKN113" s="23"/>
      <c r="FKO113" s="23"/>
      <c r="FKP113" s="23"/>
      <c r="FKQ113" s="23"/>
      <c r="FKR113" s="23"/>
      <c r="FKS113" s="23"/>
      <c r="FKT113" s="23"/>
      <c r="FKU113" s="23"/>
      <c r="FKV113" s="23"/>
      <c r="FKW113" s="23"/>
      <c r="FKX113" s="23"/>
      <c r="FKY113" s="23"/>
      <c r="FKZ113" s="23"/>
      <c r="FLA113" s="23"/>
      <c r="FLB113" s="23"/>
      <c r="FLC113" s="23"/>
      <c r="FLD113" s="23"/>
      <c r="FLE113" s="23"/>
      <c r="FLF113" s="23"/>
      <c r="FLG113" s="23"/>
      <c r="FLH113" s="23"/>
      <c r="FLI113" s="23"/>
      <c r="FLJ113" s="23"/>
      <c r="FLK113" s="23"/>
      <c r="FLL113" s="23"/>
      <c r="FLM113" s="23"/>
      <c r="FLN113" s="23"/>
      <c r="FLO113" s="23"/>
      <c r="FLP113" s="23"/>
      <c r="FLQ113" s="23"/>
      <c r="FLR113" s="23"/>
      <c r="FLS113" s="23"/>
      <c r="FLT113" s="23"/>
      <c r="FLU113" s="23"/>
      <c r="FLV113" s="23"/>
      <c r="FLW113" s="23"/>
      <c r="FLX113" s="23"/>
      <c r="FLY113" s="23"/>
      <c r="FLZ113" s="23"/>
      <c r="FMA113" s="23"/>
      <c r="FMB113" s="23"/>
      <c r="FMC113" s="23"/>
      <c r="FMD113" s="23"/>
      <c r="FME113" s="23"/>
      <c r="FMF113" s="23"/>
      <c r="FMG113" s="23"/>
      <c r="FMH113" s="23"/>
      <c r="FMI113" s="23"/>
      <c r="FMJ113" s="23"/>
      <c r="FMK113" s="23"/>
      <c r="FML113" s="23"/>
      <c r="FMM113" s="23"/>
      <c r="FMN113" s="23"/>
      <c r="FMO113" s="23"/>
      <c r="FMP113" s="23"/>
      <c r="FMQ113" s="23"/>
      <c r="FMR113" s="23"/>
      <c r="FMS113" s="23"/>
      <c r="FMT113" s="23"/>
      <c r="FMU113" s="23"/>
      <c r="FMV113" s="23"/>
      <c r="FMW113" s="23"/>
      <c r="FMX113" s="23"/>
      <c r="FMY113" s="23"/>
      <c r="FMZ113" s="23"/>
      <c r="FNA113" s="23"/>
      <c r="FNB113" s="23"/>
      <c r="FNC113" s="23"/>
      <c r="FND113" s="23"/>
      <c r="FNE113" s="23"/>
      <c r="FNF113" s="23"/>
      <c r="FNG113" s="23"/>
      <c r="FNH113" s="23"/>
      <c r="FNI113" s="23"/>
      <c r="FNJ113" s="23"/>
      <c r="FNK113" s="23"/>
      <c r="FNL113" s="23"/>
      <c r="FNM113" s="23"/>
      <c r="FNN113" s="23"/>
      <c r="FNO113" s="23"/>
      <c r="FNP113" s="23"/>
      <c r="FNQ113" s="23"/>
      <c r="FNR113" s="23"/>
      <c r="FNS113" s="23"/>
      <c r="FNT113" s="23"/>
      <c r="FNU113" s="23"/>
      <c r="FNV113" s="23"/>
      <c r="FNW113" s="23"/>
      <c r="FNX113" s="23"/>
      <c r="FNY113" s="23"/>
      <c r="FNZ113" s="23"/>
      <c r="FOA113" s="23"/>
      <c r="FOB113" s="23"/>
      <c r="FOC113" s="23"/>
      <c r="FOD113" s="23"/>
      <c r="FOE113" s="23"/>
      <c r="FOF113" s="23"/>
      <c r="FOG113" s="23"/>
      <c r="FOH113" s="23"/>
      <c r="FOI113" s="23"/>
      <c r="FOJ113" s="23"/>
      <c r="FOK113" s="23"/>
      <c r="FOL113" s="23"/>
      <c r="FOM113" s="23"/>
      <c r="FON113" s="23"/>
      <c r="FOO113" s="23"/>
      <c r="FOP113" s="23"/>
      <c r="FOQ113" s="23"/>
      <c r="FOR113" s="23"/>
      <c r="FOS113" s="23"/>
      <c r="FOT113" s="23"/>
      <c r="FOU113" s="23"/>
      <c r="FOV113" s="23"/>
      <c r="FOW113" s="23"/>
      <c r="FOX113" s="23"/>
      <c r="FOY113" s="23"/>
      <c r="FOZ113" s="23"/>
      <c r="FPA113" s="23"/>
      <c r="FPB113" s="23"/>
      <c r="FPC113" s="23"/>
      <c r="FPD113" s="23"/>
      <c r="FPE113" s="23"/>
      <c r="FPF113" s="23"/>
      <c r="FPG113" s="23"/>
      <c r="FPH113" s="23"/>
      <c r="FPI113" s="23"/>
      <c r="FPJ113" s="23"/>
      <c r="FPK113" s="23"/>
      <c r="FPL113" s="23"/>
      <c r="FPM113" s="23"/>
      <c r="FPN113" s="23"/>
      <c r="FPO113" s="23"/>
      <c r="FPP113" s="23"/>
      <c r="FPQ113" s="23"/>
      <c r="FPR113" s="23"/>
      <c r="FPS113" s="23"/>
      <c r="FPT113" s="23"/>
      <c r="FPU113" s="23"/>
      <c r="FPV113" s="23"/>
      <c r="FPW113" s="23"/>
      <c r="FPX113" s="23"/>
      <c r="FPY113" s="23"/>
      <c r="FPZ113" s="23"/>
      <c r="FQA113" s="23"/>
      <c r="FQB113" s="23"/>
      <c r="FQC113" s="23"/>
      <c r="FQD113" s="23"/>
      <c r="FQE113" s="23"/>
      <c r="FQF113" s="23"/>
      <c r="FQG113" s="23"/>
      <c r="FQH113" s="23"/>
      <c r="FQI113" s="23"/>
      <c r="FQJ113" s="23"/>
      <c r="FQK113" s="23"/>
      <c r="FQL113" s="23"/>
      <c r="FQM113" s="23"/>
      <c r="FQN113" s="23"/>
      <c r="FQO113" s="23"/>
      <c r="FQP113" s="23"/>
      <c r="FQQ113" s="23"/>
      <c r="FQR113" s="23"/>
      <c r="FQS113" s="23"/>
      <c r="FQT113" s="23"/>
      <c r="FQU113" s="23"/>
      <c r="FQV113" s="23"/>
      <c r="FQW113" s="23"/>
      <c r="FQX113" s="23"/>
      <c r="FQY113" s="23"/>
      <c r="FQZ113" s="23"/>
      <c r="FRA113" s="23"/>
      <c r="FRB113" s="23"/>
      <c r="FRC113" s="23"/>
      <c r="FRD113" s="23"/>
      <c r="FRE113" s="23"/>
      <c r="FRF113" s="23"/>
      <c r="FRG113" s="23"/>
      <c r="FRH113" s="23"/>
      <c r="FRI113" s="23"/>
      <c r="FRJ113" s="23"/>
      <c r="FRK113" s="23"/>
      <c r="FRL113" s="23"/>
      <c r="FRM113" s="23"/>
      <c r="FRN113" s="23"/>
      <c r="FRO113" s="23"/>
      <c r="FRP113" s="23"/>
      <c r="FRQ113" s="23"/>
      <c r="FRR113" s="23"/>
      <c r="FRS113" s="23"/>
      <c r="FRT113" s="23"/>
      <c r="FRU113" s="23"/>
      <c r="FRV113" s="23"/>
      <c r="FRW113" s="23"/>
      <c r="FRX113" s="23"/>
      <c r="FRY113" s="23"/>
      <c r="FRZ113" s="23"/>
      <c r="FSA113" s="23"/>
      <c r="FSB113" s="23"/>
      <c r="FSC113" s="23"/>
      <c r="FSD113" s="23"/>
      <c r="FSE113" s="23"/>
      <c r="FSF113" s="23"/>
      <c r="FSG113" s="23"/>
      <c r="FSH113" s="23"/>
      <c r="FSI113" s="23"/>
      <c r="FSJ113" s="23"/>
      <c r="FSK113" s="23"/>
      <c r="FSL113" s="23"/>
      <c r="FSM113" s="23"/>
      <c r="FSN113" s="23"/>
      <c r="FSO113" s="23"/>
      <c r="FSP113" s="23"/>
      <c r="FSQ113" s="23"/>
      <c r="FSR113" s="23"/>
      <c r="FSS113" s="23"/>
      <c r="FST113" s="23"/>
      <c r="FSU113" s="23"/>
      <c r="FSV113" s="23"/>
      <c r="FSW113" s="23"/>
      <c r="FSX113" s="23"/>
      <c r="FSY113" s="23"/>
      <c r="FSZ113" s="23"/>
      <c r="FTA113" s="23"/>
      <c r="FTB113" s="23"/>
      <c r="FTC113" s="23"/>
      <c r="FTD113" s="23"/>
      <c r="FTE113" s="23"/>
      <c r="FTF113" s="23"/>
      <c r="FTG113" s="23"/>
      <c r="FTH113" s="23"/>
      <c r="FTI113" s="23"/>
      <c r="FTJ113" s="23"/>
      <c r="FTK113" s="23"/>
      <c r="FTL113" s="23"/>
      <c r="FTM113" s="23"/>
      <c r="FTN113" s="23"/>
      <c r="FTO113" s="23"/>
      <c r="FTP113" s="23"/>
      <c r="FTQ113" s="23"/>
      <c r="FTR113" s="23"/>
      <c r="FTS113" s="23"/>
      <c r="FTT113" s="23"/>
      <c r="FTU113" s="23"/>
      <c r="FTV113" s="23"/>
      <c r="FTW113" s="23"/>
      <c r="FTX113" s="23"/>
      <c r="FTY113" s="23"/>
      <c r="FTZ113" s="23"/>
      <c r="FUA113" s="23"/>
      <c r="FUB113" s="23"/>
      <c r="FUC113" s="23"/>
      <c r="FUD113" s="23"/>
      <c r="FUE113" s="23"/>
      <c r="FUF113" s="23"/>
      <c r="FUG113" s="23"/>
      <c r="FUH113" s="23"/>
      <c r="FUI113" s="23"/>
      <c r="FUJ113" s="23"/>
      <c r="FUK113" s="23"/>
      <c r="FUL113" s="23"/>
      <c r="FUM113" s="23"/>
      <c r="FUN113" s="23"/>
      <c r="FUO113" s="23"/>
      <c r="FUP113" s="23"/>
      <c r="FUQ113" s="23"/>
      <c r="FUR113" s="23"/>
      <c r="FUS113" s="23"/>
      <c r="FUT113" s="23"/>
      <c r="FUU113" s="23"/>
      <c r="FUV113" s="23"/>
      <c r="FUW113" s="23"/>
      <c r="FUX113" s="23"/>
      <c r="FUY113" s="23"/>
      <c r="FUZ113" s="23"/>
      <c r="FVA113" s="23"/>
      <c r="FVB113" s="23"/>
      <c r="FVC113" s="23"/>
      <c r="FVD113" s="23"/>
      <c r="FVE113" s="23"/>
      <c r="FVF113" s="23"/>
      <c r="FVG113" s="23"/>
      <c r="FVH113" s="23"/>
      <c r="FVI113" s="23"/>
      <c r="FVJ113" s="23"/>
      <c r="FVK113" s="23"/>
      <c r="FVL113" s="23"/>
      <c r="FVM113" s="23"/>
      <c r="FVN113" s="23"/>
      <c r="FVO113" s="23"/>
      <c r="FVP113" s="23"/>
      <c r="FVQ113" s="23"/>
      <c r="FVR113" s="23"/>
      <c r="FVS113" s="23"/>
      <c r="FVT113" s="23"/>
      <c r="FVU113" s="23"/>
      <c r="FVV113" s="23"/>
      <c r="FVW113" s="23"/>
      <c r="FVX113" s="23"/>
      <c r="FVY113" s="23"/>
      <c r="FVZ113" s="23"/>
      <c r="FWA113" s="23"/>
      <c r="FWB113" s="23"/>
      <c r="FWC113" s="23"/>
      <c r="FWD113" s="23"/>
      <c r="FWE113" s="23"/>
      <c r="FWF113" s="23"/>
      <c r="FWG113" s="23"/>
      <c r="FWH113" s="23"/>
      <c r="FWI113" s="23"/>
      <c r="FWJ113" s="23"/>
      <c r="FWK113" s="23"/>
      <c r="FWL113" s="23"/>
      <c r="FWM113" s="23"/>
      <c r="FWN113" s="23"/>
      <c r="FWO113" s="23"/>
      <c r="FWP113" s="23"/>
      <c r="FWQ113" s="23"/>
      <c r="FWR113" s="23"/>
      <c r="FWS113" s="23"/>
      <c r="FWT113" s="23"/>
      <c r="FWU113" s="23"/>
      <c r="FWV113" s="23"/>
      <c r="FWW113" s="23"/>
      <c r="FWX113" s="23"/>
      <c r="FWY113" s="23"/>
      <c r="FWZ113" s="23"/>
      <c r="FXA113" s="23"/>
      <c r="FXB113" s="23"/>
      <c r="FXC113" s="23"/>
      <c r="FXD113" s="23"/>
      <c r="FXE113" s="23"/>
      <c r="FXF113" s="23"/>
      <c r="FXG113" s="23"/>
      <c r="FXH113" s="23"/>
      <c r="FXI113" s="23"/>
      <c r="FXJ113" s="23"/>
      <c r="FXK113" s="23"/>
      <c r="FXL113" s="23"/>
      <c r="FXM113" s="23"/>
      <c r="FXN113" s="23"/>
      <c r="FXO113" s="23"/>
      <c r="FXP113" s="23"/>
      <c r="FXQ113" s="23"/>
      <c r="FXR113" s="23"/>
      <c r="FXS113" s="23"/>
      <c r="FXT113" s="23"/>
      <c r="FXU113" s="23"/>
      <c r="FXV113" s="23"/>
      <c r="FXW113" s="23"/>
      <c r="FXX113" s="23"/>
      <c r="FXY113" s="23"/>
      <c r="FXZ113" s="23"/>
      <c r="FYA113" s="23"/>
      <c r="FYB113" s="23"/>
      <c r="FYC113" s="23"/>
      <c r="FYD113" s="23"/>
      <c r="FYE113" s="23"/>
      <c r="FYF113" s="23"/>
      <c r="FYG113" s="23"/>
      <c r="FYH113" s="23"/>
      <c r="FYI113" s="23"/>
      <c r="FYJ113" s="23"/>
      <c r="FYK113" s="23"/>
      <c r="FYL113" s="23"/>
      <c r="FYM113" s="23"/>
      <c r="FYN113" s="23"/>
      <c r="FYO113" s="23"/>
      <c r="FYP113" s="23"/>
      <c r="FYQ113" s="23"/>
      <c r="FYR113" s="23"/>
      <c r="FYS113" s="23"/>
      <c r="FYT113" s="23"/>
      <c r="FYU113" s="23"/>
      <c r="FYV113" s="23"/>
      <c r="FYW113" s="23"/>
      <c r="FYX113" s="23"/>
      <c r="FYY113" s="23"/>
      <c r="FYZ113" s="23"/>
      <c r="FZA113" s="23"/>
      <c r="FZB113" s="23"/>
      <c r="FZC113" s="23"/>
      <c r="FZD113" s="23"/>
      <c r="FZE113" s="23"/>
      <c r="FZF113" s="23"/>
      <c r="FZG113" s="23"/>
      <c r="FZH113" s="23"/>
      <c r="FZI113" s="23"/>
      <c r="FZJ113" s="23"/>
      <c r="FZK113" s="23"/>
      <c r="FZL113" s="23"/>
      <c r="FZM113" s="23"/>
      <c r="FZN113" s="23"/>
      <c r="FZO113" s="23"/>
      <c r="FZP113" s="23"/>
      <c r="FZQ113" s="23"/>
      <c r="FZR113" s="23"/>
      <c r="FZS113" s="23"/>
      <c r="FZT113" s="23"/>
      <c r="FZU113" s="23"/>
      <c r="FZV113" s="23"/>
      <c r="FZW113" s="23"/>
      <c r="FZX113" s="23"/>
      <c r="FZY113" s="23"/>
      <c r="FZZ113" s="23"/>
      <c r="GAA113" s="23"/>
      <c r="GAB113" s="23"/>
      <c r="GAC113" s="23"/>
      <c r="GAD113" s="23"/>
      <c r="GAE113" s="23"/>
      <c r="GAF113" s="23"/>
      <c r="GAG113" s="23"/>
      <c r="GAH113" s="23"/>
      <c r="GAI113" s="23"/>
      <c r="GAJ113" s="23"/>
      <c r="GAK113" s="23"/>
      <c r="GAL113" s="23"/>
      <c r="GAM113" s="23"/>
      <c r="GAN113" s="23"/>
      <c r="GAO113" s="23"/>
      <c r="GAP113" s="23"/>
      <c r="GAQ113" s="23"/>
      <c r="GAR113" s="23"/>
      <c r="GAS113" s="23"/>
      <c r="GAT113" s="23"/>
      <c r="GAU113" s="23"/>
      <c r="GAV113" s="23"/>
      <c r="GAW113" s="23"/>
      <c r="GAX113" s="23"/>
      <c r="GAY113" s="23"/>
      <c r="GAZ113" s="23"/>
      <c r="GBA113" s="23"/>
      <c r="GBB113" s="23"/>
      <c r="GBC113" s="23"/>
      <c r="GBD113" s="23"/>
      <c r="GBE113" s="23"/>
      <c r="GBF113" s="23"/>
      <c r="GBG113" s="23"/>
      <c r="GBH113" s="23"/>
      <c r="GBI113" s="23"/>
      <c r="GBJ113" s="23"/>
      <c r="GBK113" s="23"/>
      <c r="GBL113" s="23"/>
      <c r="GBM113" s="23"/>
      <c r="GBN113" s="23"/>
      <c r="GBO113" s="23"/>
      <c r="GBP113" s="23"/>
      <c r="GBQ113" s="23"/>
      <c r="GBR113" s="23"/>
      <c r="GBS113" s="23"/>
      <c r="GBT113" s="23"/>
      <c r="GBU113" s="23"/>
      <c r="GBV113" s="23"/>
      <c r="GBW113" s="23"/>
      <c r="GBX113" s="23"/>
      <c r="GBY113" s="23"/>
      <c r="GBZ113" s="23"/>
      <c r="GCA113" s="23"/>
      <c r="GCB113" s="23"/>
      <c r="GCC113" s="23"/>
      <c r="GCD113" s="23"/>
      <c r="GCE113" s="23"/>
      <c r="GCF113" s="23"/>
      <c r="GCG113" s="23"/>
      <c r="GCH113" s="23"/>
      <c r="GCI113" s="23"/>
      <c r="GCJ113" s="23"/>
      <c r="GCK113" s="23"/>
      <c r="GCL113" s="23"/>
      <c r="GCM113" s="23"/>
      <c r="GCN113" s="23"/>
      <c r="GCO113" s="23"/>
      <c r="GCP113" s="23"/>
      <c r="GCQ113" s="23"/>
      <c r="GCR113" s="23"/>
      <c r="GCS113" s="23"/>
      <c r="GCT113" s="23"/>
      <c r="GCU113" s="23"/>
      <c r="GCV113" s="23"/>
      <c r="GCW113" s="23"/>
      <c r="GCX113" s="23"/>
      <c r="GCY113" s="23"/>
      <c r="GCZ113" s="23"/>
      <c r="GDA113" s="23"/>
      <c r="GDB113" s="23"/>
      <c r="GDC113" s="23"/>
      <c r="GDD113" s="23"/>
      <c r="GDE113" s="23"/>
      <c r="GDF113" s="23"/>
      <c r="GDG113" s="23"/>
      <c r="GDH113" s="23"/>
      <c r="GDI113" s="23"/>
      <c r="GDJ113" s="23"/>
      <c r="GDK113" s="23"/>
      <c r="GDL113" s="23"/>
      <c r="GDM113" s="23"/>
      <c r="GDN113" s="23"/>
      <c r="GDO113" s="23"/>
      <c r="GDP113" s="23"/>
      <c r="GDQ113" s="23"/>
      <c r="GDR113" s="23"/>
      <c r="GDS113" s="23"/>
      <c r="GDT113" s="23"/>
      <c r="GDU113" s="23"/>
      <c r="GDV113" s="23"/>
      <c r="GDW113" s="23"/>
      <c r="GDX113" s="23"/>
      <c r="GDY113" s="23"/>
      <c r="GDZ113" s="23"/>
      <c r="GEA113" s="23"/>
      <c r="GEB113" s="23"/>
      <c r="GEC113" s="23"/>
      <c r="GED113" s="23"/>
      <c r="GEE113" s="23"/>
      <c r="GEF113" s="23"/>
      <c r="GEG113" s="23"/>
      <c r="GEH113" s="23"/>
      <c r="GEI113" s="23"/>
      <c r="GEJ113" s="23"/>
      <c r="GEK113" s="23"/>
      <c r="GEL113" s="23"/>
      <c r="GEM113" s="23"/>
      <c r="GEN113" s="23"/>
      <c r="GEO113" s="23"/>
      <c r="GEP113" s="23"/>
      <c r="GEQ113" s="23"/>
      <c r="GER113" s="23"/>
      <c r="GES113" s="23"/>
      <c r="GET113" s="23"/>
      <c r="GEU113" s="23"/>
      <c r="GEV113" s="23"/>
      <c r="GEW113" s="23"/>
      <c r="GEX113" s="23"/>
      <c r="GEY113" s="23"/>
      <c r="GEZ113" s="23"/>
      <c r="GFA113" s="23"/>
      <c r="GFB113" s="23"/>
      <c r="GFC113" s="23"/>
      <c r="GFD113" s="23"/>
      <c r="GFE113" s="23"/>
      <c r="GFF113" s="23"/>
      <c r="GFG113" s="23"/>
      <c r="GFH113" s="23"/>
      <c r="GFI113" s="23"/>
      <c r="GFJ113" s="23"/>
      <c r="GFK113" s="23"/>
      <c r="GFL113" s="23"/>
      <c r="GFM113" s="23"/>
      <c r="GFN113" s="23"/>
      <c r="GFO113" s="23"/>
      <c r="GFP113" s="23"/>
      <c r="GFQ113" s="23"/>
      <c r="GFR113" s="23"/>
      <c r="GFS113" s="23"/>
      <c r="GFT113" s="23"/>
      <c r="GFU113" s="23"/>
      <c r="GFV113" s="23"/>
      <c r="GFW113" s="23"/>
      <c r="GFX113" s="23"/>
      <c r="GFY113" s="23"/>
      <c r="GFZ113" s="23"/>
      <c r="GGA113" s="23"/>
      <c r="GGB113" s="23"/>
      <c r="GGC113" s="23"/>
      <c r="GGD113" s="23"/>
      <c r="GGE113" s="23"/>
      <c r="GGF113" s="23"/>
      <c r="GGG113" s="23"/>
      <c r="GGH113" s="23"/>
      <c r="GGI113" s="23"/>
      <c r="GGJ113" s="23"/>
      <c r="GGK113" s="23"/>
      <c r="GGL113" s="23"/>
      <c r="GGM113" s="23"/>
      <c r="GGN113" s="23"/>
      <c r="GGO113" s="23"/>
      <c r="GGP113" s="23"/>
      <c r="GGQ113" s="23"/>
      <c r="GGR113" s="23"/>
      <c r="GGS113" s="23"/>
      <c r="GGT113" s="23"/>
      <c r="GGU113" s="23"/>
      <c r="GGV113" s="23"/>
      <c r="GGW113" s="23"/>
      <c r="GGX113" s="23"/>
      <c r="GGY113" s="23"/>
      <c r="GGZ113" s="23"/>
      <c r="GHA113" s="23"/>
      <c r="GHB113" s="23"/>
      <c r="GHC113" s="23"/>
      <c r="GHD113" s="23"/>
      <c r="GHE113" s="23"/>
      <c r="GHF113" s="23"/>
      <c r="GHG113" s="23"/>
      <c r="GHH113" s="23"/>
      <c r="GHI113" s="23"/>
      <c r="GHJ113" s="23"/>
      <c r="GHK113" s="23"/>
      <c r="GHL113" s="23"/>
      <c r="GHM113" s="23"/>
      <c r="GHN113" s="23"/>
      <c r="GHO113" s="23"/>
      <c r="GHP113" s="23"/>
      <c r="GHQ113" s="23"/>
      <c r="GHR113" s="23"/>
      <c r="GHS113" s="23"/>
      <c r="GHT113" s="23"/>
      <c r="GHU113" s="23"/>
      <c r="GHV113" s="23"/>
      <c r="GHW113" s="23"/>
      <c r="GHX113" s="23"/>
      <c r="GHY113" s="23"/>
      <c r="GHZ113" s="23"/>
      <c r="GIA113" s="23"/>
      <c r="GIB113" s="23"/>
      <c r="GIC113" s="23"/>
      <c r="GID113" s="23"/>
      <c r="GIE113" s="23"/>
      <c r="GIF113" s="23"/>
      <c r="GIG113" s="23"/>
      <c r="GIH113" s="23"/>
      <c r="GII113" s="23"/>
      <c r="GIJ113" s="23"/>
      <c r="GIK113" s="23"/>
      <c r="GIL113" s="23"/>
      <c r="GIM113" s="23"/>
      <c r="GIN113" s="23"/>
      <c r="GIO113" s="23"/>
      <c r="GIP113" s="23"/>
      <c r="GIQ113" s="23"/>
      <c r="GIR113" s="23"/>
      <c r="GIS113" s="23"/>
      <c r="GIT113" s="23"/>
      <c r="GIU113" s="23"/>
      <c r="GIV113" s="23"/>
      <c r="GIW113" s="23"/>
      <c r="GIX113" s="23"/>
      <c r="GIY113" s="23"/>
      <c r="GIZ113" s="23"/>
      <c r="GJA113" s="23"/>
      <c r="GJB113" s="23"/>
      <c r="GJC113" s="23"/>
      <c r="GJD113" s="23"/>
      <c r="GJE113" s="23"/>
      <c r="GJF113" s="23"/>
      <c r="GJG113" s="23"/>
      <c r="GJH113" s="23"/>
      <c r="GJI113" s="23"/>
      <c r="GJJ113" s="23"/>
      <c r="GJK113" s="23"/>
      <c r="GJL113" s="23"/>
      <c r="GJM113" s="23"/>
      <c r="GJN113" s="23"/>
      <c r="GJO113" s="23"/>
      <c r="GJP113" s="23"/>
      <c r="GJQ113" s="23"/>
      <c r="GJR113" s="23"/>
      <c r="GJS113" s="23"/>
      <c r="GJT113" s="23"/>
      <c r="GJU113" s="23"/>
      <c r="GJV113" s="23"/>
      <c r="GJW113" s="23"/>
      <c r="GJX113" s="23"/>
      <c r="GJY113" s="23"/>
      <c r="GJZ113" s="23"/>
      <c r="GKA113" s="23"/>
      <c r="GKB113" s="23"/>
      <c r="GKC113" s="23"/>
      <c r="GKD113" s="23"/>
      <c r="GKE113" s="23"/>
      <c r="GKF113" s="23"/>
      <c r="GKG113" s="23"/>
      <c r="GKH113" s="23"/>
      <c r="GKI113" s="23"/>
      <c r="GKJ113" s="23"/>
      <c r="GKK113" s="23"/>
      <c r="GKL113" s="23"/>
      <c r="GKM113" s="23"/>
      <c r="GKN113" s="23"/>
      <c r="GKO113" s="23"/>
      <c r="GKP113" s="23"/>
      <c r="GKQ113" s="23"/>
      <c r="GKR113" s="23"/>
      <c r="GKS113" s="23"/>
      <c r="GKT113" s="23"/>
      <c r="GKU113" s="23"/>
      <c r="GKV113" s="23"/>
      <c r="GKW113" s="23"/>
      <c r="GKX113" s="23"/>
      <c r="GKY113" s="23"/>
      <c r="GKZ113" s="23"/>
      <c r="GLA113" s="23"/>
      <c r="GLB113" s="23"/>
      <c r="GLC113" s="23"/>
      <c r="GLD113" s="23"/>
      <c r="GLE113" s="23"/>
      <c r="GLF113" s="23"/>
      <c r="GLG113" s="23"/>
      <c r="GLH113" s="23"/>
      <c r="GLI113" s="23"/>
      <c r="GLJ113" s="23"/>
      <c r="GLK113" s="23"/>
      <c r="GLL113" s="23"/>
      <c r="GLM113" s="23"/>
      <c r="GLN113" s="23"/>
      <c r="GLO113" s="23"/>
      <c r="GLP113" s="23"/>
      <c r="GLQ113" s="23"/>
      <c r="GLR113" s="23"/>
      <c r="GLS113" s="23"/>
      <c r="GLT113" s="23"/>
      <c r="GLU113" s="23"/>
      <c r="GLV113" s="23"/>
      <c r="GLW113" s="23"/>
      <c r="GLX113" s="23"/>
      <c r="GLY113" s="23"/>
      <c r="GLZ113" s="23"/>
      <c r="GMA113" s="23"/>
      <c r="GMB113" s="23"/>
      <c r="GMC113" s="23"/>
      <c r="GMD113" s="23"/>
      <c r="GME113" s="23"/>
      <c r="GMF113" s="23"/>
      <c r="GMG113" s="23"/>
      <c r="GMH113" s="23"/>
      <c r="GMI113" s="23"/>
      <c r="GMJ113" s="23"/>
      <c r="GMK113" s="23"/>
      <c r="GML113" s="23"/>
      <c r="GMM113" s="23"/>
      <c r="GMN113" s="23"/>
      <c r="GMO113" s="23"/>
      <c r="GMP113" s="23"/>
      <c r="GMQ113" s="23"/>
      <c r="GMR113" s="23"/>
      <c r="GMS113" s="23"/>
      <c r="GMT113" s="23"/>
      <c r="GMU113" s="23"/>
      <c r="GMV113" s="23"/>
      <c r="GMW113" s="23"/>
      <c r="GMX113" s="23"/>
      <c r="GMY113" s="23"/>
      <c r="GMZ113" s="23"/>
      <c r="GNA113" s="23"/>
      <c r="GNB113" s="23"/>
      <c r="GNC113" s="23"/>
      <c r="GND113" s="23"/>
      <c r="GNE113" s="23"/>
      <c r="GNF113" s="23"/>
      <c r="GNG113" s="23"/>
      <c r="GNH113" s="23"/>
      <c r="GNI113" s="23"/>
      <c r="GNJ113" s="23"/>
      <c r="GNK113" s="23"/>
      <c r="GNL113" s="23"/>
      <c r="GNM113" s="23"/>
      <c r="GNN113" s="23"/>
      <c r="GNO113" s="23"/>
      <c r="GNP113" s="23"/>
      <c r="GNQ113" s="23"/>
      <c r="GNR113" s="23"/>
      <c r="GNS113" s="23"/>
      <c r="GNT113" s="23"/>
      <c r="GNU113" s="23"/>
      <c r="GNV113" s="23"/>
      <c r="GNW113" s="23"/>
      <c r="GNX113" s="23"/>
      <c r="GNY113" s="23"/>
      <c r="GNZ113" s="23"/>
      <c r="GOA113" s="23"/>
      <c r="GOB113" s="23"/>
      <c r="GOC113" s="23"/>
      <c r="GOD113" s="23"/>
      <c r="GOE113" s="23"/>
      <c r="GOF113" s="23"/>
      <c r="GOG113" s="23"/>
      <c r="GOH113" s="23"/>
      <c r="GOI113" s="23"/>
      <c r="GOJ113" s="23"/>
      <c r="GOK113" s="23"/>
      <c r="GOL113" s="23"/>
      <c r="GOM113" s="23"/>
      <c r="GON113" s="23"/>
      <c r="GOO113" s="23"/>
      <c r="GOP113" s="23"/>
      <c r="GOQ113" s="23"/>
      <c r="GOR113" s="23"/>
      <c r="GOS113" s="23"/>
      <c r="GOT113" s="23"/>
      <c r="GOU113" s="23"/>
      <c r="GOV113" s="23"/>
      <c r="GOW113" s="23"/>
      <c r="GOX113" s="23"/>
      <c r="GOY113" s="23"/>
      <c r="GOZ113" s="23"/>
      <c r="GPA113" s="23"/>
      <c r="GPB113" s="23"/>
      <c r="GPC113" s="23"/>
      <c r="GPD113" s="23"/>
      <c r="GPE113" s="23"/>
      <c r="GPF113" s="23"/>
      <c r="GPG113" s="23"/>
      <c r="GPH113" s="23"/>
      <c r="GPI113" s="23"/>
      <c r="GPJ113" s="23"/>
      <c r="GPK113" s="23"/>
      <c r="GPL113" s="23"/>
      <c r="GPM113" s="23"/>
      <c r="GPN113" s="23"/>
      <c r="GPO113" s="23"/>
      <c r="GPP113" s="23"/>
      <c r="GPQ113" s="23"/>
      <c r="GPR113" s="23"/>
      <c r="GPS113" s="23"/>
      <c r="GPT113" s="23"/>
      <c r="GPU113" s="23"/>
      <c r="GPV113" s="23"/>
      <c r="GPW113" s="23"/>
      <c r="GPX113" s="23"/>
      <c r="GPY113" s="23"/>
      <c r="GPZ113" s="23"/>
      <c r="GQA113" s="23"/>
      <c r="GQB113" s="23"/>
      <c r="GQC113" s="23"/>
      <c r="GQD113" s="23"/>
      <c r="GQE113" s="23"/>
      <c r="GQF113" s="23"/>
      <c r="GQG113" s="23"/>
      <c r="GQH113" s="23"/>
      <c r="GQI113" s="23"/>
      <c r="GQJ113" s="23"/>
      <c r="GQK113" s="23"/>
      <c r="GQL113" s="23"/>
      <c r="GQM113" s="23"/>
      <c r="GQN113" s="23"/>
      <c r="GQO113" s="23"/>
      <c r="GQP113" s="23"/>
      <c r="GQQ113" s="23"/>
      <c r="GQR113" s="23"/>
      <c r="GQS113" s="23"/>
      <c r="GQT113" s="23"/>
      <c r="GQU113" s="23"/>
      <c r="GQV113" s="23"/>
      <c r="GQW113" s="23"/>
      <c r="GQX113" s="23"/>
      <c r="GQY113" s="23"/>
      <c r="GQZ113" s="23"/>
      <c r="GRA113" s="23"/>
      <c r="GRB113" s="23"/>
      <c r="GRC113" s="23"/>
      <c r="GRD113" s="23"/>
      <c r="GRE113" s="23"/>
      <c r="GRF113" s="23"/>
      <c r="GRG113" s="23"/>
      <c r="GRH113" s="23"/>
      <c r="GRI113" s="23"/>
      <c r="GRJ113" s="23"/>
      <c r="GRK113" s="23"/>
      <c r="GRL113" s="23"/>
      <c r="GRM113" s="23"/>
      <c r="GRN113" s="23"/>
      <c r="GRO113" s="23"/>
      <c r="GRP113" s="23"/>
      <c r="GRQ113" s="23"/>
      <c r="GRR113" s="23"/>
      <c r="GRS113" s="23"/>
      <c r="GRT113" s="23"/>
      <c r="GRU113" s="23"/>
      <c r="GRV113" s="23"/>
      <c r="GRW113" s="23"/>
      <c r="GRX113" s="23"/>
      <c r="GRY113" s="23"/>
      <c r="GRZ113" s="23"/>
      <c r="GSA113" s="23"/>
      <c r="GSB113" s="23"/>
      <c r="GSC113" s="23"/>
      <c r="GSD113" s="23"/>
      <c r="GSE113" s="23"/>
      <c r="GSF113" s="23"/>
      <c r="GSG113" s="23"/>
      <c r="GSH113" s="23"/>
      <c r="GSI113" s="23"/>
      <c r="GSJ113" s="23"/>
      <c r="GSK113" s="23"/>
      <c r="GSL113" s="23"/>
      <c r="GSM113" s="23"/>
      <c r="GSN113" s="23"/>
      <c r="GSO113" s="23"/>
      <c r="GSP113" s="23"/>
      <c r="GSQ113" s="23"/>
      <c r="GSR113" s="23"/>
      <c r="GSS113" s="23"/>
      <c r="GST113" s="23"/>
      <c r="GSU113" s="23"/>
      <c r="GSV113" s="23"/>
      <c r="GSW113" s="23"/>
      <c r="GSX113" s="23"/>
      <c r="GSY113" s="23"/>
      <c r="GSZ113" s="23"/>
      <c r="GTA113" s="23"/>
      <c r="GTB113" s="23"/>
      <c r="GTC113" s="23"/>
      <c r="GTD113" s="23"/>
      <c r="GTE113" s="23"/>
      <c r="GTF113" s="23"/>
      <c r="GTG113" s="23"/>
      <c r="GTH113" s="23"/>
      <c r="GTI113" s="23"/>
      <c r="GTJ113" s="23"/>
      <c r="GTK113" s="23"/>
      <c r="GTL113" s="23"/>
      <c r="GTM113" s="23"/>
      <c r="GTN113" s="23"/>
      <c r="GTO113" s="23"/>
      <c r="GTP113" s="23"/>
      <c r="GTQ113" s="23"/>
      <c r="GTR113" s="23"/>
      <c r="GTS113" s="23"/>
      <c r="GTT113" s="23"/>
      <c r="GTU113" s="23"/>
      <c r="GTV113" s="23"/>
      <c r="GTW113" s="23"/>
      <c r="GTX113" s="23"/>
      <c r="GTY113" s="23"/>
      <c r="GTZ113" s="23"/>
      <c r="GUA113" s="23"/>
      <c r="GUB113" s="23"/>
      <c r="GUC113" s="23"/>
      <c r="GUD113" s="23"/>
      <c r="GUE113" s="23"/>
      <c r="GUF113" s="23"/>
      <c r="GUG113" s="23"/>
      <c r="GUH113" s="23"/>
      <c r="GUI113" s="23"/>
      <c r="GUJ113" s="23"/>
      <c r="GUK113" s="23"/>
      <c r="GUL113" s="23"/>
      <c r="GUM113" s="23"/>
      <c r="GUN113" s="23"/>
      <c r="GUO113" s="23"/>
      <c r="GUP113" s="23"/>
      <c r="GUQ113" s="23"/>
      <c r="GUR113" s="23"/>
      <c r="GUS113" s="23"/>
      <c r="GUT113" s="23"/>
      <c r="GUU113" s="23"/>
      <c r="GUV113" s="23"/>
      <c r="GUW113" s="23"/>
      <c r="GUX113" s="23"/>
      <c r="GUY113" s="23"/>
      <c r="GUZ113" s="23"/>
      <c r="GVA113" s="23"/>
      <c r="GVB113" s="23"/>
      <c r="GVC113" s="23"/>
      <c r="GVD113" s="23"/>
      <c r="GVE113" s="23"/>
      <c r="GVF113" s="23"/>
      <c r="GVG113" s="23"/>
      <c r="GVH113" s="23"/>
      <c r="GVI113" s="23"/>
      <c r="GVJ113" s="23"/>
      <c r="GVK113" s="23"/>
      <c r="GVL113" s="23"/>
      <c r="GVM113" s="23"/>
      <c r="GVN113" s="23"/>
      <c r="GVO113" s="23"/>
      <c r="GVP113" s="23"/>
      <c r="GVQ113" s="23"/>
      <c r="GVR113" s="23"/>
      <c r="GVS113" s="23"/>
      <c r="GVT113" s="23"/>
      <c r="GVU113" s="23"/>
      <c r="GVV113" s="23"/>
      <c r="GVW113" s="23"/>
      <c r="GVX113" s="23"/>
      <c r="GVY113" s="23"/>
      <c r="GVZ113" s="23"/>
      <c r="GWA113" s="23"/>
      <c r="GWB113" s="23"/>
      <c r="GWC113" s="23"/>
      <c r="GWD113" s="23"/>
      <c r="GWE113" s="23"/>
      <c r="GWF113" s="23"/>
      <c r="GWG113" s="23"/>
      <c r="GWH113" s="23"/>
      <c r="GWI113" s="23"/>
      <c r="GWJ113" s="23"/>
      <c r="GWK113" s="23"/>
      <c r="GWL113" s="23"/>
      <c r="GWM113" s="23"/>
      <c r="GWN113" s="23"/>
      <c r="GWO113" s="23"/>
      <c r="GWP113" s="23"/>
      <c r="GWQ113" s="23"/>
      <c r="GWR113" s="23"/>
      <c r="GWS113" s="23"/>
      <c r="GWT113" s="23"/>
      <c r="GWU113" s="23"/>
      <c r="GWV113" s="23"/>
      <c r="GWW113" s="23"/>
      <c r="GWX113" s="23"/>
      <c r="GWY113" s="23"/>
      <c r="GWZ113" s="23"/>
      <c r="GXA113" s="23"/>
      <c r="GXB113" s="23"/>
      <c r="GXC113" s="23"/>
      <c r="GXD113" s="23"/>
      <c r="GXE113" s="23"/>
      <c r="GXF113" s="23"/>
      <c r="GXG113" s="23"/>
      <c r="GXH113" s="23"/>
      <c r="GXI113" s="23"/>
      <c r="GXJ113" s="23"/>
      <c r="GXK113" s="23"/>
      <c r="GXL113" s="23"/>
      <c r="GXM113" s="23"/>
      <c r="GXN113" s="23"/>
      <c r="GXO113" s="23"/>
      <c r="GXP113" s="23"/>
      <c r="GXQ113" s="23"/>
      <c r="GXR113" s="23"/>
      <c r="GXS113" s="23"/>
      <c r="GXT113" s="23"/>
      <c r="GXU113" s="23"/>
      <c r="GXV113" s="23"/>
      <c r="GXW113" s="23"/>
      <c r="GXX113" s="23"/>
      <c r="GXY113" s="23"/>
      <c r="GXZ113" s="23"/>
      <c r="GYA113" s="23"/>
      <c r="GYB113" s="23"/>
      <c r="GYC113" s="23"/>
      <c r="GYD113" s="23"/>
      <c r="GYE113" s="23"/>
      <c r="GYF113" s="23"/>
      <c r="GYG113" s="23"/>
      <c r="GYH113" s="23"/>
      <c r="GYI113" s="23"/>
      <c r="GYJ113" s="23"/>
      <c r="GYK113" s="23"/>
      <c r="GYL113" s="23"/>
      <c r="GYM113" s="23"/>
      <c r="GYN113" s="23"/>
      <c r="GYO113" s="23"/>
      <c r="GYP113" s="23"/>
      <c r="GYQ113" s="23"/>
      <c r="GYR113" s="23"/>
      <c r="GYS113" s="23"/>
      <c r="GYT113" s="23"/>
      <c r="GYU113" s="23"/>
      <c r="GYV113" s="23"/>
      <c r="GYW113" s="23"/>
      <c r="GYX113" s="23"/>
      <c r="GYY113" s="23"/>
      <c r="GYZ113" s="23"/>
      <c r="GZA113" s="23"/>
      <c r="GZB113" s="23"/>
      <c r="GZC113" s="23"/>
      <c r="GZD113" s="23"/>
      <c r="GZE113" s="23"/>
      <c r="GZF113" s="23"/>
      <c r="GZG113" s="23"/>
      <c r="GZH113" s="23"/>
      <c r="GZI113" s="23"/>
      <c r="GZJ113" s="23"/>
      <c r="GZK113" s="23"/>
      <c r="GZL113" s="23"/>
      <c r="GZM113" s="23"/>
      <c r="GZN113" s="23"/>
      <c r="GZO113" s="23"/>
      <c r="GZP113" s="23"/>
      <c r="GZQ113" s="23"/>
      <c r="GZR113" s="23"/>
      <c r="GZS113" s="23"/>
      <c r="GZT113" s="23"/>
      <c r="GZU113" s="23"/>
      <c r="GZV113" s="23"/>
      <c r="GZW113" s="23"/>
      <c r="GZX113" s="23"/>
      <c r="GZY113" s="23"/>
      <c r="GZZ113" s="23"/>
      <c r="HAA113" s="23"/>
      <c r="HAB113" s="23"/>
      <c r="HAC113" s="23"/>
      <c r="HAD113" s="23"/>
      <c r="HAE113" s="23"/>
      <c r="HAF113" s="23"/>
      <c r="HAG113" s="23"/>
      <c r="HAH113" s="23"/>
      <c r="HAI113" s="23"/>
      <c r="HAJ113" s="23"/>
      <c r="HAK113" s="23"/>
      <c r="HAL113" s="23"/>
      <c r="HAM113" s="23"/>
      <c r="HAN113" s="23"/>
      <c r="HAO113" s="23"/>
      <c r="HAP113" s="23"/>
      <c r="HAQ113" s="23"/>
      <c r="HAR113" s="23"/>
      <c r="HAS113" s="23"/>
      <c r="HAT113" s="23"/>
      <c r="HAU113" s="23"/>
      <c r="HAV113" s="23"/>
      <c r="HAW113" s="23"/>
      <c r="HAX113" s="23"/>
      <c r="HAY113" s="23"/>
      <c r="HAZ113" s="23"/>
      <c r="HBA113" s="23"/>
      <c r="HBB113" s="23"/>
      <c r="HBC113" s="23"/>
      <c r="HBD113" s="23"/>
      <c r="HBE113" s="23"/>
      <c r="HBF113" s="23"/>
      <c r="HBG113" s="23"/>
      <c r="HBH113" s="23"/>
      <c r="HBI113" s="23"/>
      <c r="HBJ113" s="23"/>
      <c r="HBK113" s="23"/>
      <c r="HBL113" s="23"/>
      <c r="HBM113" s="23"/>
      <c r="HBN113" s="23"/>
      <c r="HBO113" s="23"/>
      <c r="HBP113" s="23"/>
      <c r="HBQ113" s="23"/>
      <c r="HBR113" s="23"/>
      <c r="HBS113" s="23"/>
      <c r="HBT113" s="23"/>
      <c r="HBU113" s="23"/>
      <c r="HBV113" s="23"/>
      <c r="HBW113" s="23"/>
      <c r="HBX113" s="23"/>
      <c r="HBY113" s="23"/>
      <c r="HBZ113" s="23"/>
      <c r="HCA113" s="23"/>
      <c r="HCB113" s="23"/>
      <c r="HCC113" s="23"/>
      <c r="HCD113" s="23"/>
      <c r="HCE113" s="23"/>
      <c r="HCF113" s="23"/>
      <c r="HCG113" s="23"/>
      <c r="HCH113" s="23"/>
      <c r="HCI113" s="23"/>
      <c r="HCJ113" s="23"/>
      <c r="HCK113" s="23"/>
      <c r="HCL113" s="23"/>
      <c r="HCM113" s="23"/>
      <c r="HCN113" s="23"/>
      <c r="HCO113" s="23"/>
      <c r="HCP113" s="23"/>
      <c r="HCQ113" s="23"/>
      <c r="HCR113" s="23"/>
      <c r="HCS113" s="23"/>
      <c r="HCT113" s="23"/>
      <c r="HCU113" s="23"/>
      <c r="HCV113" s="23"/>
      <c r="HCW113" s="23"/>
      <c r="HCX113" s="23"/>
      <c r="HCY113" s="23"/>
      <c r="HCZ113" s="23"/>
      <c r="HDA113" s="23"/>
      <c r="HDB113" s="23"/>
      <c r="HDC113" s="23"/>
      <c r="HDD113" s="23"/>
      <c r="HDE113" s="23"/>
      <c r="HDF113" s="23"/>
      <c r="HDG113" s="23"/>
      <c r="HDH113" s="23"/>
      <c r="HDI113" s="23"/>
      <c r="HDJ113" s="23"/>
      <c r="HDK113" s="23"/>
      <c r="HDL113" s="23"/>
      <c r="HDM113" s="23"/>
      <c r="HDN113" s="23"/>
      <c r="HDO113" s="23"/>
      <c r="HDP113" s="23"/>
      <c r="HDQ113" s="23"/>
      <c r="HDR113" s="23"/>
      <c r="HDS113" s="23"/>
      <c r="HDT113" s="23"/>
      <c r="HDU113" s="23"/>
      <c r="HDV113" s="23"/>
      <c r="HDW113" s="23"/>
      <c r="HDX113" s="23"/>
      <c r="HDY113" s="23"/>
      <c r="HDZ113" s="23"/>
      <c r="HEA113" s="23"/>
      <c r="HEB113" s="23"/>
      <c r="HEC113" s="23"/>
      <c r="HED113" s="23"/>
      <c r="HEE113" s="23"/>
      <c r="HEF113" s="23"/>
      <c r="HEG113" s="23"/>
      <c r="HEH113" s="23"/>
      <c r="HEI113" s="23"/>
      <c r="HEJ113" s="23"/>
      <c r="HEK113" s="23"/>
      <c r="HEL113" s="23"/>
      <c r="HEM113" s="23"/>
      <c r="HEN113" s="23"/>
      <c r="HEO113" s="23"/>
      <c r="HEP113" s="23"/>
      <c r="HEQ113" s="23"/>
      <c r="HER113" s="23"/>
      <c r="HES113" s="23"/>
      <c r="HET113" s="23"/>
      <c r="HEU113" s="23"/>
      <c r="HEV113" s="23"/>
      <c r="HEW113" s="23"/>
      <c r="HEX113" s="23"/>
      <c r="HEY113" s="23"/>
      <c r="HEZ113" s="23"/>
      <c r="HFA113" s="23"/>
      <c r="HFB113" s="23"/>
      <c r="HFC113" s="23"/>
      <c r="HFD113" s="23"/>
      <c r="HFE113" s="23"/>
      <c r="HFF113" s="23"/>
      <c r="HFG113" s="23"/>
      <c r="HFH113" s="23"/>
      <c r="HFI113" s="23"/>
      <c r="HFJ113" s="23"/>
      <c r="HFK113" s="23"/>
      <c r="HFL113" s="23"/>
      <c r="HFM113" s="23"/>
      <c r="HFN113" s="23"/>
      <c r="HFO113" s="23"/>
      <c r="HFP113" s="23"/>
      <c r="HFQ113" s="23"/>
      <c r="HFR113" s="23"/>
      <c r="HFS113" s="23"/>
      <c r="HFT113" s="23"/>
      <c r="HFU113" s="23"/>
      <c r="HFV113" s="23"/>
      <c r="HFW113" s="23"/>
      <c r="HFX113" s="23"/>
      <c r="HFY113" s="23"/>
      <c r="HFZ113" s="23"/>
      <c r="HGA113" s="23"/>
      <c r="HGB113" s="23"/>
      <c r="HGC113" s="23"/>
      <c r="HGD113" s="23"/>
      <c r="HGE113" s="23"/>
      <c r="HGF113" s="23"/>
      <c r="HGG113" s="23"/>
      <c r="HGH113" s="23"/>
      <c r="HGI113" s="23"/>
      <c r="HGJ113" s="23"/>
      <c r="HGK113" s="23"/>
      <c r="HGL113" s="23"/>
      <c r="HGM113" s="23"/>
      <c r="HGN113" s="23"/>
      <c r="HGO113" s="23"/>
      <c r="HGP113" s="23"/>
      <c r="HGQ113" s="23"/>
      <c r="HGR113" s="23"/>
      <c r="HGS113" s="23"/>
      <c r="HGT113" s="23"/>
      <c r="HGU113" s="23"/>
      <c r="HGV113" s="23"/>
      <c r="HGW113" s="23"/>
      <c r="HGX113" s="23"/>
      <c r="HGY113" s="23"/>
      <c r="HGZ113" s="23"/>
      <c r="HHA113" s="23"/>
      <c r="HHB113" s="23"/>
      <c r="HHC113" s="23"/>
      <c r="HHD113" s="23"/>
      <c r="HHE113" s="23"/>
      <c r="HHF113" s="23"/>
      <c r="HHG113" s="23"/>
      <c r="HHH113" s="23"/>
      <c r="HHI113" s="23"/>
      <c r="HHJ113" s="23"/>
      <c r="HHK113" s="23"/>
      <c r="HHL113" s="23"/>
      <c r="HHM113" s="23"/>
      <c r="HHN113" s="23"/>
      <c r="HHO113" s="23"/>
      <c r="HHP113" s="23"/>
      <c r="HHQ113" s="23"/>
      <c r="HHR113" s="23"/>
      <c r="HHS113" s="23"/>
      <c r="HHT113" s="23"/>
      <c r="HHU113" s="23"/>
      <c r="HHV113" s="23"/>
      <c r="HHW113" s="23"/>
      <c r="HHX113" s="23"/>
      <c r="HHY113" s="23"/>
      <c r="HHZ113" s="23"/>
      <c r="HIA113" s="23"/>
      <c r="HIB113" s="23"/>
      <c r="HIC113" s="23"/>
      <c r="HID113" s="23"/>
      <c r="HIE113" s="23"/>
      <c r="HIF113" s="23"/>
      <c r="HIG113" s="23"/>
      <c r="HIH113" s="23"/>
      <c r="HII113" s="23"/>
      <c r="HIJ113" s="23"/>
      <c r="HIK113" s="23"/>
      <c r="HIL113" s="23"/>
      <c r="HIM113" s="23"/>
      <c r="HIN113" s="23"/>
      <c r="HIO113" s="23"/>
      <c r="HIP113" s="23"/>
      <c r="HIQ113" s="23"/>
      <c r="HIR113" s="23"/>
      <c r="HIS113" s="23"/>
      <c r="HIT113" s="23"/>
      <c r="HIU113" s="23"/>
      <c r="HIV113" s="23"/>
      <c r="HIW113" s="23"/>
      <c r="HIX113" s="23"/>
      <c r="HIY113" s="23"/>
      <c r="HIZ113" s="23"/>
      <c r="HJA113" s="23"/>
      <c r="HJB113" s="23"/>
      <c r="HJC113" s="23"/>
      <c r="HJD113" s="23"/>
      <c r="HJE113" s="23"/>
      <c r="HJF113" s="23"/>
      <c r="HJG113" s="23"/>
      <c r="HJH113" s="23"/>
      <c r="HJI113" s="23"/>
      <c r="HJJ113" s="23"/>
      <c r="HJK113" s="23"/>
      <c r="HJL113" s="23"/>
      <c r="HJM113" s="23"/>
      <c r="HJN113" s="23"/>
      <c r="HJO113" s="23"/>
      <c r="HJP113" s="23"/>
      <c r="HJQ113" s="23"/>
      <c r="HJR113" s="23"/>
      <c r="HJS113" s="23"/>
      <c r="HJT113" s="23"/>
      <c r="HJU113" s="23"/>
      <c r="HJV113" s="23"/>
      <c r="HJW113" s="23"/>
      <c r="HJX113" s="23"/>
      <c r="HJY113" s="23"/>
      <c r="HJZ113" s="23"/>
      <c r="HKA113" s="23"/>
      <c r="HKB113" s="23"/>
      <c r="HKC113" s="23"/>
      <c r="HKD113" s="23"/>
      <c r="HKE113" s="23"/>
      <c r="HKF113" s="23"/>
      <c r="HKG113" s="23"/>
      <c r="HKH113" s="23"/>
      <c r="HKI113" s="23"/>
      <c r="HKJ113" s="23"/>
      <c r="HKK113" s="23"/>
      <c r="HKL113" s="23"/>
      <c r="HKM113" s="23"/>
      <c r="HKN113" s="23"/>
      <c r="HKO113" s="23"/>
      <c r="HKP113" s="23"/>
      <c r="HKQ113" s="23"/>
      <c r="HKR113" s="23"/>
      <c r="HKS113" s="23"/>
      <c r="HKT113" s="23"/>
      <c r="HKU113" s="23"/>
      <c r="HKV113" s="23"/>
      <c r="HKW113" s="23"/>
      <c r="HKX113" s="23"/>
      <c r="HKY113" s="23"/>
      <c r="HKZ113" s="23"/>
      <c r="HLA113" s="23"/>
      <c r="HLB113" s="23"/>
      <c r="HLC113" s="23"/>
      <c r="HLD113" s="23"/>
      <c r="HLE113" s="23"/>
      <c r="HLF113" s="23"/>
      <c r="HLG113" s="23"/>
      <c r="HLH113" s="23"/>
      <c r="HLI113" s="23"/>
      <c r="HLJ113" s="23"/>
      <c r="HLK113" s="23"/>
      <c r="HLL113" s="23"/>
      <c r="HLM113" s="23"/>
      <c r="HLN113" s="23"/>
      <c r="HLO113" s="23"/>
      <c r="HLP113" s="23"/>
      <c r="HLQ113" s="23"/>
      <c r="HLR113" s="23"/>
      <c r="HLS113" s="23"/>
      <c r="HLT113" s="23"/>
      <c r="HLU113" s="23"/>
      <c r="HLV113" s="23"/>
      <c r="HLW113" s="23"/>
      <c r="HLX113" s="23"/>
      <c r="HLY113" s="23"/>
      <c r="HLZ113" s="23"/>
      <c r="HMA113" s="23"/>
      <c r="HMB113" s="23"/>
      <c r="HMC113" s="23"/>
      <c r="HMD113" s="23"/>
      <c r="HME113" s="23"/>
      <c r="HMF113" s="23"/>
      <c r="HMG113" s="23"/>
      <c r="HMH113" s="23"/>
      <c r="HMI113" s="23"/>
      <c r="HMJ113" s="23"/>
      <c r="HMK113" s="23"/>
      <c r="HML113" s="23"/>
      <c r="HMM113" s="23"/>
      <c r="HMN113" s="23"/>
      <c r="HMO113" s="23"/>
      <c r="HMP113" s="23"/>
      <c r="HMQ113" s="23"/>
      <c r="HMR113" s="23"/>
      <c r="HMS113" s="23"/>
      <c r="HMT113" s="23"/>
      <c r="HMU113" s="23"/>
      <c r="HMV113" s="23"/>
      <c r="HMW113" s="23"/>
      <c r="HMX113" s="23"/>
      <c r="HMY113" s="23"/>
      <c r="HMZ113" s="23"/>
      <c r="HNA113" s="23"/>
      <c r="HNB113" s="23"/>
      <c r="HNC113" s="23"/>
      <c r="HND113" s="23"/>
      <c r="HNE113" s="23"/>
      <c r="HNF113" s="23"/>
      <c r="HNG113" s="23"/>
      <c r="HNH113" s="23"/>
      <c r="HNI113" s="23"/>
      <c r="HNJ113" s="23"/>
      <c r="HNK113" s="23"/>
      <c r="HNL113" s="23"/>
      <c r="HNM113" s="23"/>
      <c r="HNN113" s="23"/>
      <c r="HNO113" s="23"/>
      <c r="HNP113" s="23"/>
      <c r="HNQ113" s="23"/>
      <c r="HNR113" s="23"/>
      <c r="HNS113" s="23"/>
      <c r="HNT113" s="23"/>
      <c r="HNU113" s="23"/>
      <c r="HNV113" s="23"/>
      <c r="HNW113" s="23"/>
      <c r="HNX113" s="23"/>
      <c r="HNY113" s="23"/>
      <c r="HNZ113" s="23"/>
      <c r="HOA113" s="23"/>
      <c r="HOB113" s="23"/>
      <c r="HOC113" s="23"/>
      <c r="HOD113" s="23"/>
      <c r="HOE113" s="23"/>
      <c r="HOF113" s="23"/>
      <c r="HOG113" s="23"/>
      <c r="HOH113" s="23"/>
      <c r="HOI113" s="23"/>
      <c r="HOJ113" s="23"/>
      <c r="HOK113" s="23"/>
      <c r="HOL113" s="23"/>
      <c r="HOM113" s="23"/>
      <c r="HON113" s="23"/>
      <c r="HOO113" s="23"/>
      <c r="HOP113" s="23"/>
      <c r="HOQ113" s="23"/>
      <c r="HOR113" s="23"/>
      <c r="HOS113" s="23"/>
      <c r="HOT113" s="23"/>
      <c r="HOU113" s="23"/>
      <c r="HOV113" s="23"/>
      <c r="HOW113" s="23"/>
      <c r="HOX113" s="23"/>
      <c r="HOY113" s="23"/>
      <c r="HOZ113" s="23"/>
      <c r="HPA113" s="23"/>
      <c r="HPB113" s="23"/>
      <c r="HPC113" s="23"/>
      <c r="HPD113" s="23"/>
      <c r="HPE113" s="23"/>
      <c r="HPF113" s="23"/>
      <c r="HPG113" s="23"/>
      <c r="HPH113" s="23"/>
      <c r="HPI113" s="23"/>
      <c r="HPJ113" s="23"/>
      <c r="HPK113" s="23"/>
      <c r="HPL113" s="23"/>
      <c r="HPM113" s="23"/>
      <c r="HPN113" s="23"/>
      <c r="HPO113" s="23"/>
      <c r="HPP113" s="23"/>
      <c r="HPQ113" s="23"/>
      <c r="HPR113" s="23"/>
      <c r="HPS113" s="23"/>
      <c r="HPT113" s="23"/>
      <c r="HPU113" s="23"/>
      <c r="HPV113" s="23"/>
      <c r="HPW113" s="23"/>
      <c r="HPX113" s="23"/>
      <c r="HPY113" s="23"/>
      <c r="HPZ113" s="23"/>
      <c r="HQA113" s="23"/>
      <c r="HQB113" s="23"/>
      <c r="HQC113" s="23"/>
      <c r="HQD113" s="23"/>
      <c r="HQE113" s="23"/>
      <c r="HQF113" s="23"/>
      <c r="HQG113" s="23"/>
      <c r="HQH113" s="23"/>
      <c r="HQI113" s="23"/>
      <c r="HQJ113" s="23"/>
      <c r="HQK113" s="23"/>
      <c r="HQL113" s="23"/>
      <c r="HQM113" s="23"/>
      <c r="HQN113" s="23"/>
      <c r="HQO113" s="23"/>
      <c r="HQP113" s="23"/>
      <c r="HQQ113" s="23"/>
      <c r="HQR113" s="23"/>
      <c r="HQS113" s="23"/>
      <c r="HQT113" s="23"/>
      <c r="HQU113" s="23"/>
      <c r="HQV113" s="23"/>
      <c r="HQW113" s="23"/>
      <c r="HQX113" s="23"/>
      <c r="HQY113" s="23"/>
      <c r="HQZ113" s="23"/>
      <c r="HRA113" s="23"/>
      <c r="HRB113" s="23"/>
      <c r="HRC113" s="23"/>
      <c r="HRD113" s="23"/>
      <c r="HRE113" s="23"/>
      <c r="HRF113" s="23"/>
      <c r="HRG113" s="23"/>
      <c r="HRH113" s="23"/>
      <c r="HRI113" s="23"/>
      <c r="HRJ113" s="23"/>
      <c r="HRK113" s="23"/>
      <c r="HRL113" s="23"/>
      <c r="HRM113" s="23"/>
      <c r="HRN113" s="23"/>
      <c r="HRO113" s="23"/>
      <c r="HRP113" s="23"/>
      <c r="HRQ113" s="23"/>
      <c r="HRR113" s="23"/>
      <c r="HRS113" s="23"/>
      <c r="HRT113" s="23"/>
      <c r="HRU113" s="23"/>
      <c r="HRV113" s="23"/>
      <c r="HRW113" s="23"/>
      <c r="HRX113" s="23"/>
      <c r="HRY113" s="23"/>
      <c r="HRZ113" s="23"/>
      <c r="HSA113" s="23"/>
      <c r="HSB113" s="23"/>
      <c r="HSC113" s="23"/>
      <c r="HSD113" s="23"/>
      <c r="HSE113" s="23"/>
      <c r="HSF113" s="23"/>
      <c r="HSG113" s="23"/>
      <c r="HSH113" s="23"/>
      <c r="HSI113" s="23"/>
      <c r="HSJ113" s="23"/>
      <c r="HSK113" s="23"/>
      <c r="HSL113" s="23"/>
      <c r="HSM113" s="23"/>
      <c r="HSN113" s="23"/>
      <c r="HSO113" s="23"/>
      <c r="HSP113" s="23"/>
      <c r="HSQ113" s="23"/>
      <c r="HSR113" s="23"/>
      <c r="HSS113" s="23"/>
      <c r="HST113" s="23"/>
      <c r="HSU113" s="23"/>
      <c r="HSV113" s="23"/>
      <c r="HSW113" s="23"/>
      <c r="HSX113" s="23"/>
      <c r="HSY113" s="23"/>
      <c r="HSZ113" s="23"/>
      <c r="HTA113" s="23"/>
      <c r="HTB113" s="23"/>
      <c r="HTC113" s="23"/>
      <c r="HTD113" s="23"/>
      <c r="HTE113" s="23"/>
      <c r="HTF113" s="23"/>
      <c r="HTG113" s="23"/>
      <c r="HTH113" s="23"/>
      <c r="HTI113" s="23"/>
      <c r="HTJ113" s="23"/>
      <c r="HTK113" s="23"/>
      <c r="HTL113" s="23"/>
      <c r="HTM113" s="23"/>
      <c r="HTN113" s="23"/>
      <c r="HTO113" s="23"/>
      <c r="HTP113" s="23"/>
      <c r="HTQ113" s="23"/>
      <c r="HTR113" s="23"/>
      <c r="HTS113" s="23"/>
      <c r="HTT113" s="23"/>
      <c r="HTU113" s="23"/>
      <c r="HTV113" s="23"/>
      <c r="HTW113" s="23"/>
      <c r="HTX113" s="23"/>
      <c r="HTY113" s="23"/>
      <c r="HTZ113" s="23"/>
      <c r="HUA113" s="23"/>
      <c r="HUB113" s="23"/>
      <c r="HUC113" s="23"/>
      <c r="HUD113" s="23"/>
      <c r="HUE113" s="23"/>
      <c r="HUF113" s="23"/>
      <c r="HUG113" s="23"/>
      <c r="HUH113" s="23"/>
      <c r="HUI113" s="23"/>
      <c r="HUJ113" s="23"/>
      <c r="HUK113" s="23"/>
      <c r="HUL113" s="23"/>
      <c r="HUM113" s="23"/>
      <c r="HUN113" s="23"/>
      <c r="HUO113" s="23"/>
      <c r="HUP113" s="23"/>
      <c r="HUQ113" s="23"/>
      <c r="HUR113" s="23"/>
      <c r="HUS113" s="23"/>
      <c r="HUT113" s="23"/>
      <c r="HUU113" s="23"/>
      <c r="HUV113" s="23"/>
      <c r="HUW113" s="23"/>
      <c r="HUX113" s="23"/>
      <c r="HUY113" s="23"/>
      <c r="HUZ113" s="23"/>
      <c r="HVA113" s="23"/>
      <c r="HVB113" s="23"/>
      <c r="HVC113" s="23"/>
      <c r="HVD113" s="23"/>
      <c r="HVE113" s="23"/>
      <c r="HVF113" s="23"/>
      <c r="HVG113" s="23"/>
      <c r="HVH113" s="23"/>
      <c r="HVI113" s="23"/>
      <c r="HVJ113" s="23"/>
      <c r="HVK113" s="23"/>
      <c r="HVL113" s="23"/>
      <c r="HVM113" s="23"/>
      <c r="HVN113" s="23"/>
      <c r="HVO113" s="23"/>
      <c r="HVP113" s="23"/>
      <c r="HVQ113" s="23"/>
      <c r="HVR113" s="23"/>
      <c r="HVS113" s="23"/>
      <c r="HVT113" s="23"/>
      <c r="HVU113" s="23"/>
      <c r="HVV113" s="23"/>
      <c r="HVW113" s="23"/>
      <c r="HVX113" s="23"/>
      <c r="HVY113" s="23"/>
      <c r="HVZ113" s="23"/>
      <c r="HWA113" s="23"/>
      <c r="HWB113" s="23"/>
      <c r="HWC113" s="23"/>
      <c r="HWD113" s="23"/>
      <c r="HWE113" s="23"/>
      <c r="HWF113" s="23"/>
      <c r="HWG113" s="23"/>
      <c r="HWH113" s="23"/>
      <c r="HWI113" s="23"/>
      <c r="HWJ113" s="23"/>
      <c r="HWK113" s="23"/>
      <c r="HWL113" s="23"/>
      <c r="HWM113" s="23"/>
      <c r="HWN113" s="23"/>
      <c r="HWO113" s="23"/>
      <c r="HWP113" s="23"/>
      <c r="HWQ113" s="23"/>
      <c r="HWR113" s="23"/>
      <c r="HWS113" s="23"/>
      <c r="HWT113" s="23"/>
      <c r="HWU113" s="23"/>
      <c r="HWV113" s="23"/>
      <c r="HWW113" s="23"/>
      <c r="HWX113" s="23"/>
      <c r="HWY113" s="23"/>
      <c r="HWZ113" s="23"/>
      <c r="HXA113" s="23"/>
      <c r="HXB113" s="23"/>
      <c r="HXC113" s="23"/>
      <c r="HXD113" s="23"/>
      <c r="HXE113" s="23"/>
      <c r="HXF113" s="23"/>
      <c r="HXG113" s="23"/>
      <c r="HXH113" s="23"/>
      <c r="HXI113" s="23"/>
      <c r="HXJ113" s="23"/>
      <c r="HXK113" s="23"/>
      <c r="HXL113" s="23"/>
      <c r="HXM113" s="23"/>
      <c r="HXN113" s="23"/>
      <c r="HXO113" s="23"/>
      <c r="HXP113" s="23"/>
      <c r="HXQ113" s="23"/>
      <c r="HXR113" s="23"/>
      <c r="HXS113" s="23"/>
      <c r="HXT113" s="23"/>
      <c r="HXU113" s="23"/>
      <c r="HXV113" s="23"/>
      <c r="HXW113" s="23"/>
      <c r="HXX113" s="23"/>
      <c r="HXY113" s="23"/>
      <c r="HXZ113" s="23"/>
      <c r="HYA113" s="23"/>
      <c r="HYB113" s="23"/>
      <c r="HYC113" s="23"/>
      <c r="HYD113" s="23"/>
      <c r="HYE113" s="23"/>
      <c r="HYF113" s="23"/>
      <c r="HYG113" s="23"/>
      <c r="HYH113" s="23"/>
      <c r="HYI113" s="23"/>
      <c r="HYJ113" s="23"/>
      <c r="HYK113" s="23"/>
      <c r="HYL113" s="23"/>
      <c r="HYM113" s="23"/>
      <c r="HYN113" s="23"/>
      <c r="HYO113" s="23"/>
      <c r="HYP113" s="23"/>
      <c r="HYQ113" s="23"/>
      <c r="HYR113" s="23"/>
      <c r="HYS113" s="23"/>
      <c r="HYT113" s="23"/>
      <c r="HYU113" s="23"/>
      <c r="HYV113" s="23"/>
      <c r="HYW113" s="23"/>
      <c r="HYX113" s="23"/>
      <c r="HYY113" s="23"/>
      <c r="HYZ113" s="23"/>
      <c r="HZA113" s="23"/>
      <c r="HZB113" s="23"/>
      <c r="HZC113" s="23"/>
      <c r="HZD113" s="23"/>
      <c r="HZE113" s="23"/>
      <c r="HZF113" s="23"/>
      <c r="HZG113" s="23"/>
      <c r="HZH113" s="23"/>
      <c r="HZI113" s="23"/>
      <c r="HZJ113" s="23"/>
      <c r="HZK113" s="23"/>
      <c r="HZL113" s="23"/>
      <c r="HZM113" s="23"/>
      <c r="HZN113" s="23"/>
      <c r="HZO113" s="23"/>
      <c r="HZP113" s="23"/>
      <c r="HZQ113" s="23"/>
      <c r="HZR113" s="23"/>
      <c r="HZS113" s="23"/>
      <c r="HZT113" s="23"/>
      <c r="HZU113" s="23"/>
      <c r="HZV113" s="23"/>
      <c r="HZW113" s="23"/>
      <c r="HZX113" s="23"/>
      <c r="HZY113" s="23"/>
      <c r="HZZ113" s="23"/>
      <c r="IAA113" s="23"/>
      <c r="IAB113" s="23"/>
      <c r="IAC113" s="23"/>
      <c r="IAD113" s="23"/>
      <c r="IAE113" s="23"/>
      <c r="IAF113" s="23"/>
      <c r="IAG113" s="23"/>
      <c r="IAH113" s="23"/>
      <c r="IAI113" s="23"/>
      <c r="IAJ113" s="23"/>
      <c r="IAK113" s="23"/>
      <c r="IAL113" s="23"/>
      <c r="IAM113" s="23"/>
      <c r="IAN113" s="23"/>
      <c r="IAO113" s="23"/>
      <c r="IAP113" s="23"/>
      <c r="IAQ113" s="23"/>
      <c r="IAR113" s="23"/>
      <c r="IAS113" s="23"/>
      <c r="IAT113" s="23"/>
      <c r="IAU113" s="23"/>
      <c r="IAV113" s="23"/>
      <c r="IAW113" s="23"/>
      <c r="IAX113" s="23"/>
      <c r="IAY113" s="23"/>
      <c r="IAZ113" s="23"/>
      <c r="IBA113" s="23"/>
      <c r="IBB113" s="23"/>
      <c r="IBC113" s="23"/>
      <c r="IBD113" s="23"/>
      <c r="IBE113" s="23"/>
      <c r="IBF113" s="23"/>
      <c r="IBG113" s="23"/>
      <c r="IBH113" s="23"/>
      <c r="IBI113" s="23"/>
      <c r="IBJ113" s="23"/>
      <c r="IBK113" s="23"/>
      <c r="IBL113" s="23"/>
      <c r="IBM113" s="23"/>
      <c r="IBN113" s="23"/>
      <c r="IBO113" s="23"/>
      <c r="IBP113" s="23"/>
      <c r="IBQ113" s="23"/>
      <c r="IBR113" s="23"/>
      <c r="IBS113" s="23"/>
      <c r="IBT113" s="23"/>
      <c r="IBU113" s="23"/>
      <c r="IBV113" s="23"/>
      <c r="IBW113" s="23"/>
      <c r="IBX113" s="23"/>
      <c r="IBY113" s="23"/>
      <c r="IBZ113" s="23"/>
      <c r="ICA113" s="23"/>
      <c r="ICB113" s="23"/>
      <c r="ICC113" s="23"/>
      <c r="ICD113" s="23"/>
      <c r="ICE113" s="23"/>
      <c r="ICF113" s="23"/>
      <c r="ICG113" s="23"/>
      <c r="ICH113" s="23"/>
      <c r="ICI113" s="23"/>
      <c r="ICJ113" s="23"/>
      <c r="ICK113" s="23"/>
      <c r="ICL113" s="23"/>
      <c r="ICM113" s="23"/>
      <c r="ICN113" s="23"/>
      <c r="ICO113" s="23"/>
      <c r="ICP113" s="23"/>
      <c r="ICQ113" s="23"/>
      <c r="ICR113" s="23"/>
      <c r="ICS113" s="23"/>
      <c r="ICT113" s="23"/>
      <c r="ICU113" s="23"/>
      <c r="ICV113" s="23"/>
      <c r="ICW113" s="23"/>
      <c r="ICX113" s="23"/>
      <c r="ICY113" s="23"/>
      <c r="ICZ113" s="23"/>
      <c r="IDA113" s="23"/>
      <c r="IDB113" s="23"/>
      <c r="IDC113" s="23"/>
      <c r="IDD113" s="23"/>
      <c r="IDE113" s="23"/>
      <c r="IDF113" s="23"/>
      <c r="IDG113" s="23"/>
      <c r="IDH113" s="23"/>
      <c r="IDI113" s="23"/>
      <c r="IDJ113" s="23"/>
      <c r="IDK113" s="23"/>
      <c r="IDL113" s="23"/>
      <c r="IDM113" s="23"/>
      <c r="IDN113" s="23"/>
      <c r="IDO113" s="23"/>
      <c r="IDP113" s="23"/>
      <c r="IDQ113" s="23"/>
      <c r="IDR113" s="23"/>
      <c r="IDS113" s="23"/>
      <c r="IDT113" s="23"/>
      <c r="IDU113" s="23"/>
      <c r="IDV113" s="23"/>
      <c r="IDW113" s="23"/>
      <c r="IDX113" s="23"/>
      <c r="IDY113" s="23"/>
      <c r="IDZ113" s="23"/>
      <c r="IEA113" s="23"/>
      <c r="IEB113" s="23"/>
      <c r="IEC113" s="23"/>
      <c r="IED113" s="23"/>
      <c r="IEE113" s="23"/>
      <c r="IEF113" s="23"/>
      <c r="IEG113" s="23"/>
      <c r="IEH113" s="23"/>
      <c r="IEI113" s="23"/>
      <c r="IEJ113" s="23"/>
      <c r="IEK113" s="23"/>
      <c r="IEL113" s="23"/>
      <c r="IEM113" s="23"/>
      <c r="IEN113" s="23"/>
      <c r="IEO113" s="23"/>
      <c r="IEP113" s="23"/>
      <c r="IEQ113" s="23"/>
      <c r="IER113" s="23"/>
      <c r="IES113" s="23"/>
      <c r="IET113" s="23"/>
      <c r="IEU113" s="23"/>
      <c r="IEV113" s="23"/>
      <c r="IEW113" s="23"/>
      <c r="IEX113" s="23"/>
      <c r="IEY113" s="23"/>
      <c r="IEZ113" s="23"/>
      <c r="IFA113" s="23"/>
      <c r="IFB113" s="23"/>
      <c r="IFC113" s="23"/>
      <c r="IFD113" s="23"/>
      <c r="IFE113" s="23"/>
      <c r="IFF113" s="23"/>
      <c r="IFG113" s="23"/>
      <c r="IFH113" s="23"/>
      <c r="IFI113" s="23"/>
      <c r="IFJ113" s="23"/>
      <c r="IFK113" s="23"/>
      <c r="IFL113" s="23"/>
      <c r="IFM113" s="23"/>
      <c r="IFN113" s="23"/>
      <c r="IFO113" s="23"/>
      <c r="IFP113" s="23"/>
      <c r="IFQ113" s="23"/>
      <c r="IFR113" s="23"/>
      <c r="IFS113" s="23"/>
      <c r="IFT113" s="23"/>
      <c r="IFU113" s="23"/>
      <c r="IFV113" s="23"/>
      <c r="IFW113" s="23"/>
      <c r="IFX113" s="23"/>
      <c r="IFY113" s="23"/>
      <c r="IFZ113" s="23"/>
      <c r="IGA113" s="23"/>
      <c r="IGB113" s="23"/>
      <c r="IGC113" s="23"/>
      <c r="IGD113" s="23"/>
      <c r="IGE113" s="23"/>
      <c r="IGF113" s="23"/>
      <c r="IGG113" s="23"/>
      <c r="IGH113" s="23"/>
      <c r="IGI113" s="23"/>
      <c r="IGJ113" s="23"/>
      <c r="IGK113" s="23"/>
      <c r="IGL113" s="23"/>
      <c r="IGM113" s="23"/>
      <c r="IGN113" s="23"/>
      <c r="IGO113" s="23"/>
      <c r="IGP113" s="23"/>
      <c r="IGQ113" s="23"/>
      <c r="IGR113" s="23"/>
      <c r="IGS113" s="23"/>
      <c r="IGT113" s="23"/>
      <c r="IGU113" s="23"/>
      <c r="IGV113" s="23"/>
      <c r="IGW113" s="23"/>
      <c r="IGX113" s="23"/>
      <c r="IGY113" s="23"/>
      <c r="IGZ113" s="23"/>
      <c r="IHA113" s="23"/>
      <c r="IHB113" s="23"/>
      <c r="IHC113" s="23"/>
      <c r="IHD113" s="23"/>
      <c r="IHE113" s="23"/>
      <c r="IHF113" s="23"/>
      <c r="IHG113" s="23"/>
      <c r="IHH113" s="23"/>
      <c r="IHI113" s="23"/>
      <c r="IHJ113" s="23"/>
      <c r="IHK113" s="23"/>
      <c r="IHL113" s="23"/>
      <c r="IHM113" s="23"/>
      <c r="IHN113" s="23"/>
      <c r="IHO113" s="23"/>
      <c r="IHP113" s="23"/>
      <c r="IHQ113" s="23"/>
      <c r="IHR113" s="23"/>
      <c r="IHS113" s="23"/>
      <c r="IHT113" s="23"/>
      <c r="IHU113" s="23"/>
      <c r="IHV113" s="23"/>
      <c r="IHW113" s="23"/>
      <c r="IHX113" s="23"/>
      <c r="IHY113" s="23"/>
      <c r="IHZ113" s="23"/>
      <c r="IIA113" s="23"/>
      <c r="IIB113" s="23"/>
      <c r="IIC113" s="23"/>
      <c r="IID113" s="23"/>
      <c r="IIE113" s="23"/>
      <c r="IIF113" s="23"/>
      <c r="IIG113" s="23"/>
      <c r="IIH113" s="23"/>
      <c r="III113" s="23"/>
      <c r="IIJ113" s="23"/>
      <c r="IIK113" s="23"/>
      <c r="IIL113" s="23"/>
      <c r="IIM113" s="23"/>
      <c r="IIN113" s="23"/>
      <c r="IIO113" s="23"/>
      <c r="IIP113" s="23"/>
      <c r="IIQ113" s="23"/>
      <c r="IIR113" s="23"/>
      <c r="IIS113" s="23"/>
      <c r="IIT113" s="23"/>
      <c r="IIU113" s="23"/>
      <c r="IIV113" s="23"/>
      <c r="IIW113" s="23"/>
      <c r="IIX113" s="23"/>
      <c r="IIY113" s="23"/>
      <c r="IIZ113" s="23"/>
      <c r="IJA113" s="23"/>
      <c r="IJB113" s="23"/>
      <c r="IJC113" s="23"/>
      <c r="IJD113" s="23"/>
      <c r="IJE113" s="23"/>
      <c r="IJF113" s="23"/>
      <c r="IJG113" s="23"/>
      <c r="IJH113" s="23"/>
      <c r="IJI113" s="23"/>
      <c r="IJJ113" s="23"/>
      <c r="IJK113" s="23"/>
      <c r="IJL113" s="23"/>
      <c r="IJM113" s="23"/>
      <c r="IJN113" s="23"/>
      <c r="IJO113" s="23"/>
      <c r="IJP113" s="23"/>
      <c r="IJQ113" s="23"/>
      <c r="IJR113" s="23"/>
      <c r="IJS113" s="23"/>
      <c r="IJT113" s="23"/>
      <c r="IJU113" s="23"/>
      <c r="IJV113" s="23"/>
      <c r="IJW113" s="23"/>
      <c r="IJX113" s="23"/>
      <c r="IJY113" s="23"/>
      <c r="IJZ113" s="23"/>
      <c r="IKA113" s="23"/>
      <c r="IKB113" s="23"/>
      <c r="IKC113" s="23"/>
      <c r="IKD113" s="23"/>
      <c r="IKE113" s="23"/>
      <c r="IKF113" s="23"/>
      <c r="IKG113" s="23"/>
      <c r="IKH113" s="23"/>
      <c r="IKI113" s="23"/>
      <c r="IKJ113" s="23"/>
      <c r="IKK113" s="23"/>
      <c r="IKL113" s="23"/>
      <c r="IKM113" s="23"/>
      <c r="IKN113" s="23"/>
      <c r="IKO113" s="23"/>
      <c r="IKP113" s="23"/>
      <c r="IKQ113" s="23"/>
      <c r="IKR113" s="23"/>
      <c r="IKS113" s="23"/>
      <c r="IKT113" s="23"/>
      <c r="IKU113" s="23"/>
      <c r="IKV113" s="23"/>
      <c r="IKW113" s="23"/>
      <c r="IKX113" s="23"/>
      <c r="IKY113" s="23"/>
      <c r="IKZ113" s="23"/>
      <c r="ILA113" s="23"/>
      <c r="ILB113" s="23"/>
      <c r="ILC113" s="23"/>
      <c r="ILD113" s="23"/>
      <c r="ILE113" s="23"/>
      <c r="ILF113" s="23"/>
      <c r="ILG113" s="23"/>
      <c r="ILH113" s="23"/>
      <c r="ILI113" s="23"/>
      <c r="ILJ113" s="23"/>
      <c r="ILK113" s="23"/>
      <c r="ILL113" s="23"/>
      <c r="ILM113" s="23"/>
      <c r="ILN113" s="23"/>
      <c r="ILO113" s="23"/>
      <c r="ILP113" s="23"/>
      <c r="ILQ113" s="23"/>
      <c r="ILR113" s="23"/>
      <c r="ILS113" s="23"/>
      <c r="ILT113" s="23"/>
      <c r="ILU113" s="23"/>
      <c r="ILV113" s="23"/>
      <c r="ILW113" s="23"/>
      <c r="ILX113" s="23"/>
      <c r="ILY113" s="23"/>
      <c r="ILZ113" s="23"/>
      <c r="IMA113" s="23"/>
      <c r="IMB113" s="23"/>
      <c r="IMC113" s="23"/>
      <c r="IMD113" s="23"/>
      <c r="IME113" s="23"/>
      <c r="IMF113" s="23"/>
      <c r="IMG113" s="23"/>
      <c r="IMH113" s="23"/>
      <c r="IMI113" s="23"/>
      <c r="IMJ113" s="23"/>
      <c r="IMK113" s="23"/>
      <c r="IML113" s="23"/>
      <c r="IMM113" s="23"/>
      <c r="IMN113" s="23"/>
      <c r="IMO113" s="23"/>
      <c r="IMP113" s="23"/>
      <c r="IMQ113" s="23"/>
      <c r="IMR113" s="23"/>
      <c r="IMS113" s="23"/>
      <c r="IMT113" s="23"/>
      <c r="IMU113" s="23"/>
      <c r="IMV113" s="23"/>
      <c r="IMW113" s="23"/>
      <c r="IMX113" s="23"/>
      <c r="IMY113" s="23"/>
      <c r="IMZ113" s="23"/>
      <c r="INA113" s="23"/>
      <c r="INB113" s="23"/>
      <c r="INC113" s="23"/>
      <c r="IND113" s="23"/>
      <c r="INE113" s="23"/>
      <c r="INF113" s="23"/>
      <c r="ING113" s="23"/>
      <c r="INH113" s="23"/>
      <c r="INI113" s="23"/>
      <c r="INJ113" s="23"/>
      <c r="INK113" s="23"/>
      <c r="INL113" s="23"/>
      <c r="INM113" s="23"/>
      <c r="INN113" s="23"/>
      <c r="INO113" s="23"/>
      <c r="INP113" s="23"/>
      <c r="INQ113" s="23"/>
      <c r="INR113" s="23"/>
      <c r="INS113" s="23"/>
      <c r="INT113" s="23"/>
      <c r="INU113" s="23"/>
      <c r="INV113" s="23"/>
      <c r="INW113" s="23"/>
      <c r="INX113" s="23"/>
      <c r="INY113" s="23"/>
      <c r="INZ113" s="23"/>
      <c r="IOA113" s="23"/>
      <c r="IOB113" s="23"/>
      <c r="IOC113" s="23"/>
      <c r="IOD113" s="23"/>
      <c r="IOE113" s="23"/>
      <c r="IOF113" s="23"/>
      <c r="IOG113" s="23"/>
      <c r="IOH113" s="23"/>
      <c r="IOI113" s="23"/>
      <c r="IOJ113" s="23"/>
      <c r="IOK113" s="23"/>
      <c r="IOL113" s="23"/>
      <c r="IOM113" s="23"/>
      <c r="ION113" s="23"/>
      <c r="IOO113" s="23"/>
      <c r="IOP113" s="23"/>
      <c r="IOQ113" s="23"/>
      <c r="IOR113" s="23"/>
      <c r="IOS113" s="23"/>
      <c r="IOT113" s="23"/>
      <c r="IOU113" s="23"/>
      <c r="IOV113" s="23"/>
      <c r="IOW113" s="23"/>
      <c r="IOX113" s="23"/>
      <c r="IOY113" s="23"/>
      <c r="IOZ113" s="23"/>
      <c r="IPA113" s="23"/>
      <c r="IPB113" s="23"/>
      <c r="IPC113" s="23"/>
      <c r="IPD113" s="23"/>
      <c r="IPE113" s="23"/>
      <c r="IPF113" s="23"/>
      <c r="IPG113" s="23"/>
      <c r="IPH113" s="23"/>
      <c r="IPI113" s="23"/>
      <c r="IPJ113" s="23"/>
      <c r="IPK113" s="23"/>
      <c r="IPL113" s="23"/>
      <c r="IPM113" s="23"/>
      <c r="IPN113" s="23"/>
      <c r="IPO113" s="23"/>
      <c r="IPP113" s="23"/>
      <c r="IPQ113" s="23"/>
      <c r="IPR113" s="23"/>
      <c r="IPS113" s="23"/>
      <c r="IPT113" s="23"/>
      <c r="IPU113" s="23"/>
      <c r="IPV113" s="23"/>
      <c r="IPW113" s="23"/>
      <c r="IPX113" s="23"/>
      <c r="IPY113" s="23"/>
      <c r="IPZ113" s="23"/>
      <c r="IQA113" s="23"/>
      <c r="IQB113" s="23"/>
      <c r="IQC113" s="23"/>
      <c r="IQD113" s="23"/>
      <c r="IQE113" s="23"/>
      <c r="IQF113" s="23"/>
      <c r="IQG113" s="23"/>
      <c r="IQH113" s="23"/>
      <c r="IQI113" s="23"/>
      <c r="IQJ113" s="23"/>
      <c r="IQK113" s="23"/>
      <c r="IQL113" s="23"/>
      <c r="IQM113" s="23"/>
      <c r="IQN113" s="23"/>
      <c r="IQO113" s="23"/>
      <c r="IQP113" s="23"/>
      <c r="IQQ113" s="23"/>
      <c r="IQR113" s="23"/>
      <c r="IQS113" s="23"/>
      <c r="IQT113" s="23"/>
      <c r="IQU113" s="23"/>
      <c r="IQV113" s="23"/>
      <c r="IQW113" s="23"/>
      <c r="IQX113" s="23"/>
      <c r="IQY113" s="23"/>
      <c r="IQZ113" s="23"/>
      <c r="IRA113" s="23"/>
      <c r="IRB113" s="23"/>
      <c r="IRC113" s="23"/>
      <c r="IRD113" s="23"/>
      <c r="IRE113" s="23"/>
      <c r="IRF113" s="23"/>
      <c r="IRG113" s="23"/>
      <c r="IRH113" s="23"/>
      <c r="IRI113" s="23"/>
      <c r="IRJ113" s="23"/>
      <c r="IRK113" s="23"/>
      <c r="IRL113" s="23"/>
      <c r="IRM113" s="23"/>
      <c r="IRN113" s="23"/>
      <c r="IRO113" s="23"/>
      <c r="IRP113" s="23"/>
      <c r="IRQ113" s="23"/>
      <c r="IRR113" s="23"/>
      <c r="IRS113" s="23"/>
      <c r="IRT113" s="23"/>
      <c r="IRU113" s="23"/>
      <c r="IRV113" s="23"/>
      <c r="IRW113" s="23"/>
      <c r="IRX113" s="23"/>
      <c r="IRY113" s="23"/>
      <c r="IRZ113" s="23"/>
      <c r="ISA113" s="23"/>
      <c r="ISB113" s="23"/>
      <c r="ISC113" s="23"/>
      <c r="ISD113" s="23"/>
      <c r="ISE113" s="23"/>
      <c r="ISF113" s="23"/>
      <c r="ISG113" s="23"/>
      <c r="ISH113" s="23"/>
      <c r="ISI113" s="23"/>
      <c r="ISJ113" s="23"/>
      <c r="ISK113" s="23"/>
      <c r="ISL113" s="23"/>
      <c r="ISM113" s="23"/>
      <c r="ISN113" s="23"/>
      <c r="ISO113" s="23"/>
      <c r="ISP113" s="23"/>
      <c r="ISQ113" s="23"/>
      <c r="ISR113" s="23"/>
      <c r="ISS113" s="23"/>
      <c r="IST113" s="23"/>
      <c r="ISU113" s="23"/>
      <c r="ISV113" s="23"/>
      <c r="ISW113" s="23"/>
      <c r="ISX113" s="23"/>
      <c r="ISY113" s="23"/>
      <c r="ISZ113" s="23"/>
      <c r="ITA113" s="23"/>
      <c r="ITB113" s="23"/>
      <c r="ITC113" s="23"/>
      <c r="ITD113" s="23"/>
      <c r="ITE113" s="23"/>
      <c r="ITF113" s="23"/>
      <c r="ITG113" s="23"/>
      <c r="ITH113" s="23"/>
      <c r="ITI113" s="23"/>
      <c r="ITJ113" s="23"/>
      <c r="ITK113" s="23"/>
      <c r="ITL113" s="23"/>
      <c r="ITM113" s="23"/>
      <c r="ITN113" s="23"/>
      <c r="ITO113" s="23"/>
      <c r="ITP113" s="23"/>
      <c r="ITQ113" s="23"/>
      <c r="ITR113" s="23"/>
      <c r="ITS113" s="23"/>
      <c r="ITT113" s="23"/>
      <c r="ITU113" s="23"/>
      <c r="ITV113" s="23"/>
      <c r="ITW113" s="23"/>
      <c r="ITX113" s="23"/>
      <c r="ITY113" s="23"/>
      <c r="ITZ113" s="23"/>
      <c r="IUA113" s="23"/>
      <c r="IUB113" s="23"/>
      <c r="IUC113" s="23"/>
      <c r="IUD113" s="23"/>
      <c r="IUE113" s="23"/>
      <c r="IUF113" s="23"/>
      <c r="IUG113" s="23"/>
      <c r="IUH113" s="23"/>
      <c r="IUI113" s="23"/>
      <c r="IUJ113" s="23"/>
      <c r="IUK113" s="23"/>
      <c r="IUL113" s="23"/>
      <c r="IUM113" s="23"/>
      <c r="IUN113" s="23"/>
      <c r="IUO113" s="23"/>
      <c r="IUP113" s="23"/>
      <c r="IUQ113" s="23"/>
      <c r="IUR113" s="23"/>
      <c r="IUS113" s="23"/>
      <c r="IUT113" s="23"/>
      <c r="IUU113" s="23"/>
      <c r="IUV113" s="23"/>
      <c r="IUW113" s="23"/>
      <c r="IUX113" s="23"/>
      <c r="IUY113" s="23"/>
      <c r="IUZ113" s="23"/>
      <c r="IVA113" s="23"/>
      <c r="IVB113" s="23"/>
      <c r="IVC113" s="23"/>
      <c r="IVD113" s="23"/>
      <c r="IVE113" s="23"/>
      <c r="IVF113" s="23"/>
      <c r="IVG113" s="23"/>
      <c r="IVH113" s="23"/>
      <c r="IVI113" s="23"/>
      <c r="IVJ113" s="23"/>
      <c r="IVK113" s="23"/>
      <c r="IVL113" s="23"/>
      <c r="IVM113" s="23"/>
      <c r="IVN113" s="23"/>
      <c r="IVO113" s="23"/>
      <c r="IVP113" s="23"/>
      <c r="IVQ113" s="23"/>
      <c r="IVR113" s="23"/>
      <c r="IVS113" s="23"/>
      <c r="IVT113" s="23"/>
      <c r="IVU113" s="23"/>
      <c r="IVV113" s="23"/>
      <c r="IVW113" s="23"/>
      <c r="IVX113" s="23"/>
      <c r="IVY113" s="23"/>
      <c r="IVZ113" s="23"/>
      <c r="IWA113" s="23"/>
      <c r="IWB113" s="23"/>
      <c r="IWC113" s="23"/>
      <c r="IWD113" s="23"/>
      <c r="IWE113" s="23"/>
      <c r="IWF113" s="23"/>
      <c r="IWG113" s="23"/>
      <c r="IWH113" s="23"/>
      <c r="IWI113" s="23"/>
      <c r="IWJ113" s="23"/>
      <c r="IWK113" s="23"/>
      <c r="IWL113" s="23"/>
      <c r="IWM113" s="23"/>
      <c r="IWN113" s="23"/>
      <c r="IWO113" s="23"/>
      <c r="IWP113" s="23"/>
      <c r="IWQ113" s="23"/>
      <c r="IWR113" s="23"/>
      <c r="IWS113" s="23"/>
      <c r="IWT113" s="23"/>
      <c r="IWU113" s="23"/>
      <c r="IWV113" s="23"/>
      <c r="IWW113" s="23"/>
      <c r="IWX113" s="23"/>
      <c r="IWY113" s="23"/>
      <c r="IWZ113" s="23"/>
      <c r="IXA113" s="23"/>
      <c r="IXB113" s="23"/>
      <c r="IXC113" s="23"/>
      <c r="IXD113" s="23"/>
      <c r="IXE113" s="23"/>
      <c r="IXF113" s="23"/>
      <c r="IXG113" s="23"/>
      <c r="IXH113" s="23"/>
      <c r="IXI113" s="23"/>
      <c r="IXJ113" s="23"/>
      <c r="IXK113" s="23"/>
      <c r="IXL113" s="23"/>
      <c r="IXM113" s="23"/>
      <c r="IXN113" s="23"/>
      <c r="IXO113" s="23"/>
      <c r="IXP113" s="23"/>
      <c r="IXQ113" s="23"/>
      <c r="IXR113" s="23"/>
      <c r="IXS113" s="23"/>
      <c r="IXT113" s="23"/>
      <c r="IXU113" s="23"/>
      <c r="IXV113" s="23"/>
      <c r="IXW113" s="23"/>
      <c r="IXX113" s="23"/>
      <c r="IXY113" s="23"/>
      <c r="IXZ113" s="23"/>
      <c r="IYA113" s="23"/>
      <c r="IYB113" s="23"/>
      <c r="IYC113" s="23"/>
      <c r="IYD113" s="23"/>
      <c r="IYE113" s="23"/>
      <c r="IYF113" s="23"/>
      <c r="IYG113" s="23"/>
      <c r="IYH113" s="23"/>
      <c r="IYI113" s="23"/>
      <c r="IYJ113" s="23"/>
      <c r="IYK113" s="23"/>
      <c r="IYL113" s="23"/>
      <c r="IYM113" s="23"/>
      <c r="IYN113" s="23"/>
      <c r="IYO113" s="23"/>
      <c r="IYP113" s="23"/>
      <c r="IYQ113" s="23"/>
      <c r="IYR113" s="23"/>
      <c r="IYS113" s="23"/>
      <c r="IYT113" s="23"/>
      <c r="IYU113" s="23"/>
      <c r="IYV113" s="23"/>
      <c r="IYW113" s="23"/>
      <c r="IYX113" s="23"/>
      <c r="IYY113" s="23"/>
      <c r="IYZ113" s="23"/>
      <c r="IZA113" s="23"/>
      <c r="IZB113" s="23"/>
      <c r="IZC113" s="23"/>
      <c r="IZD113" s="23"/>
      <c r="IZE113" s="23"/>
      <c r="IZF113" s="23"/>
      <c r="IZG113" s="23"/>
      <c r="IZH113" s="23"/>
      <c r="IZI113" s="23"/>
      <c r="IZJ113" s="23"/>
      <c r="IZK113" s="23"/>
      <c r="IZL113" s="23"/>
      <c r="IZM113" s="23"/>
      <c r="IZN113" s="23"/>
      <c r="IZO113" s="23"/>
      <c r="IZP113" s="23"/>
      <c r="IZQ113" s="23"/>
      <c r="IZR113" s="23"/>
      <c r="IZS113" s="23"/>
      <c r="IZT113" s="23"/>
      <c r="IZU113" s="23"/>
      <c r="IZV113" s="23"/>
      <c r="IZW113" s="23"/>
      <c r="IZX113" s="23"/>
      <c r="IZY113" s="23"/>
      <c r="IZZ113" s="23"/>
      <c r="JAA113" s="23"/>
      <c r="JAB113" s="23"/>
      <c r="JAC113" s="23"/>
      <c r="JAD113" s="23"/>
      <c r="JAE113" s="23"/>
      <c r="JAF113" s="23"/>
      <c r="JAG113" s="23"/>
      <c r="JAH113" s="23"/>
      <c r="JAI113" s="23"/>
      <c r="JAJ113" s="23"/>
      <c r="JAK113" s="23"/>
      <c r="JAL113" s="23"/>
      <c r="JAM113" s="23"/>
      <c r="JAN113" s="23"/>
      <c r="JAO113" s="23"/>
      <c r="JAP113" s="23"/>
      <c r="JAQ113" s="23"/>
      <c r="JAR113" s="23"/>
      <c r="JAS113" s="23"/>
      <c r="JAT113" s="23"/>
      <c r="JAU113" s="23"/>
      <c r="JAV113" s="23"/>
      <c r="JAW113" s="23"/>
      <c r="JAX113" s="23"/>
      <c r="JAY113" s="23"/>
      <c r="JAZ113" s="23"/>
      <c r="JBA113" s="23"/>
      <c r="JBB113" s="23"/>
      <c r="JBC113" s="23"/>
      <c r="JBD113" s="23"/>
      <c r="JBE113" s="23"/>
      <c r="JBF113" s="23"/>
      <c r="JBG113" s="23"/>
      <c r="JBH113" s="23"/>
      <c r="JBI113" s="23"/>
      <c r="JBJ113" s="23"/>
      <c r="JBK113" s="23"/>
      <c r="JBL113" s="23"/>
      <c r="JBM113" s="23"/>
      <c r="JBN113" s="23"/>
      <c r="JBO113" s="23"/>
      <c r="JBP113" s="23"/>
      <c r="JBQ113" s="23"/>
      <c r="JBR113" s="23"/>
      <c r="JBS113" s="23"/>
      <c r="JBT113" s="23"/>
      <c r="JBU113" s="23"/>
      <c r="JBV113" s="23"/>
      <c r="JBW113" s="23"/>
      <c r="JBX113" s="23"/>
      <c r="JBY113" s="23"/>
      <c r="JBZ113" s="23"/>
      <c r="JCA113" s="23"/>
      <c r="JCB113" s="23"/>
      <c r="JCC113" s="23"/>
      <c r="JCD113" s="23"/>
      <c r="JCE113" s="23"/>
      <c r="JCF113" s="23"/>
      <c r="JCG113" s="23"/>
      <c r="JCH113" s="23"/>
      <c r="JCI113" s="23"/>
      <c r="JCJ113" s="23"/>
      <c r="JCK113" s="23"/>
      <c r="JCL113" s="23"/>
      <c r="JCM113" s="23"/>
      <c r="JCN113" s="23"/>
      <c r="JCO113" s="23"/>
      <c r="JCP113" s="23"/>
      <c r="JCQ113" s="23"/>
      <c r="JCR113" s="23"/>
      <c r="JCS113" s="23"/>
      <c r="JCT113" s="23"/>
      <c r="JCU113" s="23"/>
      <c r="JCV113" s="23"/>
      <c r="JCW113" s="23"/>
      <c r="JCX113" s="23"/>
      <c r="JCY113" s="23"/>
      <c r="JCZ113" s="23"/>
      <c r="JDA113" s="23"/>
      <c r="JDB113" s="23"/>
      <c r="JDC113" s="23"/>
      <c r="JDD113" s="23"/>
      <c r="JDE113" s="23"/>
      <c r="JDF113" s="23"/>
      <c r="JDG113" s="23"/>
      <c r="JDH113" s="23"/>
      <c r="JDI113" s="23"/>
      <c r="JDJ113" s="23"/>
      <c r="JDK113" s="23"/>
      <c r="JDL113" s="23"/>
      <c r="JDM113" s="23"/>
      <c r="JDN113" s="23"/>
      <c r="JDO113" s="23"/>
      <c r="JDP113" s="23"/>
      <c r="JDQ113" s="23"/>
      <c r="JDR113" s="23"/>
      <c r="JDS113" s="23"/>
      <c r="JDT113" s="23"/>
      <c r="JDU113" s="23"/>
      <c r="JDV113" s="23"/>
      <c r="JDW113" s="23"/>
      <c r="JDX113" s="23"/>
      <c r="JDY113" s="23"/>
      <c r="JDZ113" s="23"/>
      <c r="JEA113" s="23"/>
      <c r="JEB113" s="23"/>
      <c r="JEC113" s="23"/>
      <c r="JED113" s="23"/>
      <c r="JEE113" s="23"/>
      <c r="JEF113" s="23"/>
      <c r="JEG113" s="23"/>
      <c r="JEH113" s="23"/>
      <c r="JEI113" s="23"/>
      <c r="JEJ113" s="23"/>
      <c r="JEK113" s="23"/>
      <c r="JEL113" s="23"/>
      <c r="JEM113" s="23"/>
      <c r="JEN113" s="23"/>
      <c r="JEO113" s="23"/>
      <c r="JEP113" s="23"/>
      <c r="JEQ113" s="23"/>
      <c r="JER113" s="23"/>
      <c r="JES113" s="23"/>
      <c r="JET113" s="23"/>
      <c r="JEU113" s="23"/>
      <c r="JEV113" s="23"/>
      <c r="JEW113" s="23"/>
      <c r="JEX113" s="23"/>
      <c r="JEY113" s="23"/>
      <c r="JEZ113" s="23"/>
      <c r="JFA113" s="23"/>
      <c r="JFB113" s="23"/>
      <c r="JFC113" s="23"/>
      <c r="JFD113" s="23"/>
      <c r="JFE113" s="23"/>
      <c r="JFF113" s="23"/>
      <c r="JFG113" s="23"/>
      <c r="JFH113" s="23"/>
      <c r="JFI113" s="23"/>
      <c r="JFJ113" s="23"/>
      <c r="JFK113" s="23"/>
      <c r="JFL113" s="23"/>
      <c r="JFM113" s="23"/>
      <c r="JFN113" s="23"/>
      <c r="JFO113" s="23"/>
      <c r="JFP113" s="23"/>
      <c r="JFQ113" s="23"/>
      <c r="JFR113" s="23"/>
      <c r="JFS113" s="23"/>
      <c r="JFT113" s="23"/>
      <c r="JFU113" s="23"/>
      <c r="JFV113" s="23"/>
      <c r="JFW113" s="23"/>
      <c r="JFX113" s="23"/>
      <c r="JFY113" s="23"/>
      <c r="JFZ113" s="23"/>
      <c r="JGA113" s="23"/>
      <c r="JGB113" s="23"/>
      <c r="JGC113" s="23"/>
      <c r="JGD113" s="23"/>
      <c r="JGE113" s="23"/>
      <c r="JGF113" s="23"/>
      <c r="JGG113" s="23"/>
      <c r="JGH113" s="23"/>
      <c r="JGI113" s="23"/>
      <c r="JGJ113" s="23"/>
      <c r="JGK113" s="23"/>
      <c r="JGL113" s="23"/>
      <c r="JGM113" s="23"/>
      <c r="JGN113" s="23"/>
      <c r="JGO113" s="23"/>
      <c r="JGP113" s="23"/>
      <c r="JGQ113" s="23"/>
      <c r="JGR113" s="23"/>
      <c r="JGS113" s="23"/>
      <c r="JGT113" s="23"/>
      <c r="JGU113" s="23"/>
      <c r="JGV113" s="23"/>
      <c r="JGW113" s="23"/>
      <c r="JGX113" s="23"/>
      <c r="JGY113" s="23"/>
      <c r="JGZ113" s="23"/>
      <c r="JHA113" s="23"/>
      <c r="JHB113" s="23"/>
      <c r="JHC113" s="23"/>
      <c r="JHD113" s="23"/>
      <c r="JHE113" s="23"/>
      <c r="JHF113" s="23"/>
      <c r="JHG113" s="23"/>
      <c r="JHH113" s="23"/>
      <c r="JHI113" s="23"/>
      <c r="JHJ113" s="23"/>
      <c r="JHK113" s="23"/>
      <c r="JHL113" s="23"/>
      <c r="JHM113" s="23"/>
      <c r="JHN113" s="23"/>
      <c r="JHO113" s="23"/>
      <c r="JHP113" s="23"/>
      <c r="JHQ113" s="23"/>
      <c r="JHR113" s="23"/>
      <c r="JHS113" s="23"/>
      <c r="JHT113" s="23"/>
      <c r="JHU113" s="23"/>
      <c r="JHV113" s="23"/>
      <c r="JHW113" s="23"/>
      <c r="JHX113" s="23"/>
      <c r="JHY113" s="23"/>
      <c r="JHZ113" s="23"/>
      <c r="JIA113" s="23"/>
      <c r="JIB113" s="23"/>
      <c r="JIC113" s="23"/>
      <c r="JID113" s="23"/>
      <c r="JIE113" s="23"/>
      <c r="JIF113" s="23"/>
      <c r="JIG113" s="23"/>
      <c r="JIH113" s="23"/>
      <c r="JII113" s="23"/>
      <c r="JIJ113" s="23"/>
      <c r="JIK113" s="23"/>
      <c r="JIL113" s="23"/>
      <c r="JIM113" s="23"/>
      <c r="JIN113" s="23"/>
      <c r="JIO113" s="23"/>
      <c r="JIP113" s="23"/>
      <c r="JIQ113" s="23"/>
      <c r="JIR113" s="23"/>
      <c r="JIS113" s="23"/>
      <c r="JIT113" s="23"/>
      <c r="JIU113" s="23"/>
      <c r="JIV113" s="23"/>
      <c r="JIW113" s="23"/>
      <c r="JIX113" s="23"/>
      <c r="JIY113" s="23"/>
      <c r="JIZ113" s="23"/>
      <c r="JJA113" s="23"/>
      <c r="JJB113" s="23"/>
      <c r="JJC113" s="23"/>
      <c r="JJD113" s="23"/>
      <c r="JJE113" s="23"/>
      <c r="JJF113" s="23"/>
      <c r="JJG113" s="23"/>
      <c r="JJH113" s="23"/>
      <c r="JJI113" s="23"/>
      <c r="JJJ113" s="23"/>
      <c r="JJK113" s="23"/>
      <c r="JJL113" s="23"/>
      <c r="JJM113" s="23"/>
      <c r="JJN113" s="23"/>
      <c r="JJO113" s="23"/>
      <c r="JJP113" s="23"/>
      <c r="JJQ113" s="23"/>
      <c r="JJR113" s="23"/>
      <c r="JJS113" s="23"/>
      <c r="JJT113" s="23"/>
      <c r="JJU113" s="23"/>
      <c r="JJV113" s="23"/>
      <c r="JJW113" s="23"/>
      <c r="JJX113" s="23"/>
      <c r="JJY113" s="23"/>
      <c r="JJZ113" s="23"/>
      <c r="JKA113" s="23"/>
      <c r="JKB113" s="23"/>
      <c r="JKC113" s="23"/>
      <c r="JKD113" s="23"/>
      <c r="JKE113" s="23"/>
      <c r="JKF113" s="23"/>
      <c r="JKG113" s="23"/>
      <c r="JKH113" s="23"/>
      <c r="JKI113" s="23"/>
      <c r="JKJ113" s="23"/>
      <c r="JKK113" s="23"/>
      <c r="JKL113" s="23"/>
      <c r="JKM113" s="23"/>
      <c r="JKN113" s="23"/>
      <c r="JKO113" s="23"/>
      <c r="JKP113" s="23"/>
      <c r="JKQ113" s="23"/>
      <c r="JKR113" s="23"/>
      <c r="JKS113" s="23"/>
      <c r="JKT113" s="23"/>
      <c r="JKU113" s="23"/>
      <c r="JKV113" s="23"/>
      <c r="JKW113" s="23"/>
      <c r="JKX113" s="23"/>
      <c r="JKY113" s="23"/>
      <c r="JKZ113" s="23"/>
      <c r="JLA113" s="23"/>
      <c r="JLB113" s="23"/>
      <c r="JLC113" s="23"/>
      <c r="JLD113" s="23"/>
      <c r="JLE113" s="23"/>
      <c r="JLF113" s="23"/>
      <c r="JLG113" s="23"/>
      <c r="JLH113" s="23"/>
      <c r="JLI113" s="23"/>
      <c r="JLJ113" s="23"/>
      <c r="JLK113" s="23"/>
      <c r="JLL113" s="23"/>
      <c r="JLM113" s="23"/>
      <c r="JLN113" s="23"/>
      <c r="JLO113" s="23"/>
      <c r="JLP113" s="23"/>
      <c r="JLQ113" s="23"/>
      <c r="JLR113" s="23"/>
      <c r="JLS113" s="23"/>
      <c r="JLT113" s="23"/>
      <c r="JLU113" s="23"/>
      <c r="JLV113" s="23"/>
      <c r="JLW113" s="23"/>
      <c r="JLX113" s="23"/>
      <c r="JLY113" s="23"/>
      <c r="JLZ113" s="23"/>
      <c r="JMA113" s="23"/>
      <c r="JMB113" s="23"/>
      <c r="JMC113" s="23"/>
      <c r="JMD113" s="23"/>
      <c r="JME113" s="23"/>
      <c r="JMF113" s="23"/>
      <c r="JMG113" s="23"/>
      <c r="JMH113" s="23"/>
      <c r="JMI113" s="23"/>
      <c r="JMJ113" s="23"/>
      <c r="JMK113" s="23"/>
      <c r="JML113" s="23"/>
      <c r="JMM113" s="23"/>
      <c r="JMN113" s="23"/>
      <c r="JMO113" s="23"/>
      <c r="JMP113" s="23"/>
      <c r="JMQ113" s="23"/>
      <c r="JMR113" s="23"/>
      <c r="JMS113" s="23"/>
      <c r="JMT113" s="23"/>
      <c r="JMU113" s="23"/>
      <c r="JMV113" s="23"/>
      <c r="JMW113" s="23"/>
      <c r="JMX113" s="23"/>
      <c r="JMY113" s="23"/>
      <c r="JMZ113" s="23"/>
      <c r="JNA113" s="23"/>
      <c r="JNB113" s="23"/>
      <c r="JNC113" s="23"/>
      <c r="JND113" s="23"/>
      <c r="JNE113" s="23"/>
      <c r="JNF113" s="23"/>
      <c r="JNG113" s="23"/>
      <c r="JNH113" s="23"/>
      <c r="JNI113" s="23"/>
      <c r="JNJ113" s="23"/>
      <c r="JNK113" s="23"/>
      <c r="JNL113" s="23"/>
      <c r="JNM113" s="23"/>
      <c r="JNN113" s="23"/>
      <c r="JNO113" s="23"/>
      <c r="JNP113" s="23"/>
      <c r="JNQ113" s="23"/>
      <c r="JNR113" s="23"/>
      <c r="JNS113" s="23"/>
      <c r="JNT113" s="23"/>
      <c r="JNU113" s="23"/>
      <c r="JNV113" s="23"/>
      <c r="JNW113" s="23"/>
      <c r="JNX113" s="23"/>
      <c r="JNY113" s="23"/>
      <c r="JNZ113" s="23"/>
      <c r="JOA113" s="23"/>
      <c r="JOB113" s="23"/>
      <c r="JOC113" s="23"/>
      <c r="JOD113" s="23"/>
      <c r="JOE113" s="23"/>
      <c r="JOF113" s="23"/>
      <c r="JOG113" s="23"/>
      <c r="JOH113" s="23"/>
      <c r="JOI113" s="23"/>
      <c r="JOJ113" s="23"/>
      <c r="JOK113" s="23"/>
      <c r="JOL113" s="23"/>
      <c r="JOM113" s="23"/>
      <c r="JON113" s="23"/>
      <c r="JOO113" s="23"/>
      <c r="JOP113" s="23"/>
      <c r="JOQ113" s="23"/>
      <c r="JOR113" s="23"/>
      <c r="JOS113" s="23"/>
      <c r="JOT113" s="23"/>
      <c r="JOU113" s="23"/>
      <c r="JOV113" s="23"/>
      <c r="JOW113" s="23"/>
      <c r="JOX113" s="23"/>
      <c r="JOY113" s="23"/>
      <c r="JOZ113" s="23"/>
      <c r="JPA113" s="23"/>
      <c r="JPB113" s="23"/>
      <c r="JPC113" s="23"/>
      <c r="JPD113" s="23"/>
      <c r="JPE113" s="23"/>
      <c r="JPF113" s="23"/>
      <c r="JPG113" s="23"/>
      <c r="JPH113" s="23"/>
      <c r="JPI113" s="23"/>
      <c r="JPJ113" s="23"/>
      <c r="JPK113" s="23"/>
      <c r="JPL113" s="23"/>
      <c r="JPM113" s="23"/>
      <c r="JPN113" s="23"/>
      <c r="JPO113" s="23"/>
      <c r="JPP113" s="23"/>
      <c r="JPQ113" s="23"/>
      <c r="JPR113" s="23"/>
      <c r="JPS113" s="23"/>
      <c r="JPT113" s="23"/>
      <c r="JPU113" s="23"/>
      <c r="JPV113" s="23"/>
      <c r="JPW113" s="23"/>
      <c r="JPX113" s="23"/>
      <c r="JPY113" s="23"/>
      <c r="JPZ113" s="23"/>
      <c r="JQA113" s="23"/>
      <c r="JQB113" s="23"/>
      <c r="JQC113" s="23"/>
      <c r="JQD113" s="23"/>
      <c r="JQE113" s="23"/>
      <c r="JQF113" s="23"/>
      <c r="JQG113" s="23"/>
      <c r="JQH113" s="23"/>
      <c r="JQI113" s="23"/>
      <c r="JQJ113" s="23"/>
      <c r="JQK113" s="23"/>
      <c r="JQL113" s="23"/>
      <c r="JQM113" s="23"/>
      <c r="JQN113" s="23"/>
      <c r="JQO113" s="23"/>
      <c r="JQP113" s="23"/>
      <c r="JQQ113" s="23"/>
      <c r="JQR113" s="23"/>
      <c r="JQS113" s="23"/>
      <c r="JQT113" s="23"/>
      <c r="JQU113" s="23"/>
      <c r="JQV113" s="23"/>
      <c r="JQW113" s="23"/>
      <c r="JQX113" s="23"/>
      <c r="JQY113" s="23"/>
      <c r="JQZ113" s="23"/>
      <c r="JRA113" s="23"/>
      <c r="JRB113" s="23"/>
      <c r="JRC113" s="23"/>
      <c r="JRD113" s="23"/>
      <c r="JRE113" s="23"/>
      <c r="JRF113" s="23"/>
      <c r="JRG113" s="23"/>
      <c r="JRH113" s="23"/>
      <c r="JRI113" s="23"/>
      <c r="JRJ113" s="23"/>
      <c r="JRK113" s="23"/>
      <c r="JRL113" s="23"/>
      <c r="JRM113" s="23"/>
      <c r="JRN113" s="23"/>
      <c r="JRO113" s="23"/>
      <c r="JRP113" s="23"/>
      <c r="JRQ113" s="23"/>
      <c r="JRR113" s="23"/>
      <c r="JRS113" s="23"/>
      <c r="JRT113" s="23"/>
      <c r="JRU113" s="23"/>
      <c r="JRV113" s="23"/>
      <c r="JRW113" s="23"/>
      <c r="JRX113" s="23"/>
      <c r="JRY113" s="23"/>
      <c r="JRZ113" s="23"/>
      <c r="JSA113" s="23"/>
      <c r="JSB113" s="23"/>
      <c r="JSC113" s="23"/>
      <c r="JSD113" s="23"/>
      <c r="JSE113" s="23"/>
      <c r="JSF113" s="23"/>
      <c r="JSG113" s="23"/>
      <c r="JSH113" s="23"/>
      <c r="JSI113" s="23"/>
      <c r="JSJ113" s="23"/>
      <c r="JSK113" s="23"/>
      <c r="JSL113" s="23"/>
      <c r="JSM113" s="23"/>
      <c r="JSN113" s="23"/>
      <c r="JSO113" s="23"/>
      <c r="JSP113" s="23"/>
      <c r="JSQ113" s="23"/>
      <c r="JSR113" s="23"/>
      <c r="JSS113" s="23"/>
      <c r="JST113" s="23"/>
      <c r="JSU113" s="23"/>
      <c r="JSV113" s="23"/>
      <c r="JSW113" s="23"/>
      <c r="JSX113" s="23"/>
      <c r="JSY113" s="23"/>
      <c r="JSZ113" s="23"/>
      <c r="JTA113" s="23"/>
      <c r="JTB113" s="23"/>
      <c r="JTC113" s="23"/>
      <c r="JTD113" s="23"/>
      <c r="JTE113" s="23"/>
      <c r="JTF113" s="23"/>
      <c r="JTG113" s="23"/>
      <c r="JTH113" s="23"/>
      <c r="JTI113" s="23"/>
      <c r="JTJ113" s="23"/>
      <c r="JTK113" s="23"/>
      <c r="JTL113" s="23"/>
      <c r="JTM113" s="23"/>
      <c r="JTN113" s="23"/>
      <c r="JTO113" s="23"/>
      <c r="JTP113" s="23"/>
      <c r="JTQ113" s="23"/>
      <c r="JTR113" s="23"/>
      <c r="JTS113" s="23"/>
      <c r="JTT113" s="23"/>
      <c r="JTU113" s="23"/>
      <c r="JTV113" s="23"/>
      <c r="JTW113" s="23"/>
      <c r="JTX113" s="23"/>
      <c r="JTY113" s="23"/>
      <c r="JTZ113" s="23"/>
      <c r="JUA113" s="23"/>
      <c r="JUB113" s="23"/>
      <c r="JUC113" s="23"/>
      <c r="JUD113" s="23"/>
      <c r="JUE113" s="23"/>
      <c r="JUF113" s="23"/>
      <c r="JUG113" s="23"/>
      <c r="JUH113" s="23"/>
      <c r="JUI113" s="23"/>
      <c r="JUJ113" s="23"/>
      <c r="JUK113" s="23"/>
      <c r="JUL113" s="23"/>
      <c r="JUM113" s="23"/>
      <c r="JUN113" s="23"/>
      <c r="JUO113" s="23"/>
      <c r="JUP113" s="23"/>
      <c r="JUQ113" s="23"/>
      <c r="JUR113" s="23"/>
      <c r="JUS113" s="23"/>
      <c r="JUT113" s="23"/>
      <c r="JUU113" s="23"/>
      <c r="JUV113" s="23"/>
      <c r="JUW113" s="23"/>
      <c r="JUX113" s="23"/>
      <c r="JUY113" s="23"/>
      <c r="JUZ113" s="23"/>
      <c r="JVA113" s="23"/>
      <c r="JVB113" s="23"/>
      <c r="JVC113" s="23"/>
      <c r="JVD113" s="23"/>
      <c r="JVE113" s="23"/>
      <c r="JVF113" s="23"/>
      <c r="JVG113" s="23"/>
      <c r="JVH113" s="23"/>
      <c r="JVI113" s="23"/>
      <c r="JVJ113" s="23"/>
      <c r="JVK113" s="23"/>
      <c r="JVL113" s="23"/>
      <c r="JVM113" s="23"/>
      <c r="JVN113" s="23"/>
      <c r="JVO113" s="23"/>
      <c r="JVP113" s="23"/>
      <c r="JVQ113" s="23"/>
      <c r="JVR113" s="23"/>
      <c r="JVS113" s="23"/>
      <c r="JVT113" s="23"/>
      <c r="JVU113" s="23"/>
      <c r="JVV113" s="23"/>
      <c r="JVW113" s="23"/>
      <c r="JVX113" s="23"/>
      <c r="JVY113" s="23"/>
      <c r="JVZ113" s="23"/>
      <c r="JWA113" s="23"/>
      <c r="JWB113" s="23"/>
      <c r="JWC113" s="23"/>
      <c r="JWD113" s="23"/>
      <c r="JWE113" s="23"/>
      <c r="JWF113" s="23"/>
      <c r="JWG113" s="23"/>
      <c r="JWH113" s="23"/>
      <c r="JWI113" s="23"/>
      <c r="JWJ113" s="23"/>
      <c r="JWK113" s="23"/>
      <c r="JWL113" s="23"/>
      <c r="JWM113" s="23"/>
      <c r="JWN113" s="23"/>
      <c r="JWO113" s="23"/>
      <c r="JWP113" s="23"/>
      <c r="JWQ113" s="23"/>
      <c r="JWR113" s="23"/>
      <c r="JWS113" s="23"/>
      <c r="JWT113" s="23"/>
      <c r="JWU113" s="23"/>
      <c r="JWV113" s="23"/>
      <c r="JWW113" s="23"/>
      <c r="JWX113" s="23"/>
      <c r="JWY113" s="23"/>
      <c r="JWZ113" s="23"/>
      <c r="JXA113" s="23"/>
      <c r="JXB113" s="23"/>
      <c r="JXC113" s="23"/>
      <c r="JXD113" s="23"/>
      <c r="JXE113" s="23"/>
      <c r="JXF113" s="23"/>
      <c r="JXG113" s="23"/>
      <c r="JXH113" s="23"/>
      <c r="JXI113" s="23"/>
      <c r="JXJ113" s="23"/>
      <c r="JXK113" s="23"/>
      <c r="JXL113" s="23"/>
      <c r="JXM113" s="23"/>
      <c r="JXN113" s="23"/>
      <c r="JXO113" s="23"/>
      <c r="JXP113" s="23"/>
      <c r="JXQ113" s="23"/>
      <c r="JXR113" s="23"/>
      <c r="JXS113" s="23"/>
      <c r="JXT113" s="23"/>
      <c r="JXU113" s="23"/>
      <c r="JXV113" s="23"/>
      <c r="JXW113" s="23"/>
      <c r="JXX113" s="23"/>
      <c r="JXY113" s="23"/>
      <c r="JXZ113" s="23"/>
      <c r="JYA113" s="23"/>
      <c r="JYB113" s="23"/>
      <c r="JYC113" s="23"/>
      <c r="JYD113" s="23"/>
      <c r="JYE113" s="23"/>
      <c r="JYF113" s="23"/>
      <c r="JYG113" s="23"/>
      <c r="JYH113" s="23"/>
      <c r="JYI113" s="23"/>
      <c r="JYJ113" s="23"/>
      <c r="JYK113" s="23"/>
      <c r="JYL113" s="23"/>
      <c r="JYM113" s="23"/>
      <c r="JYN113" s="23"/>
      <c r="JYO113" s="23"/>
      <c r="JYP113" s="23"/>
      <c r="JYQ113" s="23"/>
      <c r="JYR113" s="23"/>
      <c r="JYS113" s="23"/>
      <c r="JYT113" s="23"/>
      <c r="JYU113" s="23"/>
      <c r="JYV113" s="23"/>
      <c r="JYW113" s="23"/>
      <c r="JYX113" s="23"/>
      <c r="JYY113" s="23"/>
      <c r="JYZ113" s="23"/>
      <c r="JZA113" s="23"/>
      <c r="JZB113" s="23"/>
      <c r="JZC113" s="23"/>
      <c r="JZD113" s="23"/>
      <c r="JZE113" s="23"/>
      <c r="JZF113" s="23"/>
      <c r="JZG113" s="23"/>
      <c r="JZH113" s="23"/>
      <c r="JZI113" s="23"/>
      <c r="JZJ113" s="23"/>
      <c r="JZK113" s="23"/>
      <c r="JZL113" s="23"/>
      <c r="JZM113" s="23"/>
      <c r="JZN113" s="23"/>
      <c r="JZO113" s="23"/>
      <c r="JZP113" s="23"/>
      <c r="JZQ113" s="23"/>
      <c r="JZR113" s="23"/>
      <c r="JZS113" s="23"/>
      <c r="JZT113" s="23"/>
      <c r="JZU113" s="23"/>
      <c r="JZV113" s="23"/>
      <c r="JZW113" s="23"/>
      <c r="JZX113" s="23"/>
      <c r="JZY113" s="23"/>
      <c r="JZZ113" s="23"/>
      <c r="KAA113" s="23"/>
      <c r="KAB113" s="23"/>
      <c r="KAC113" s="23"/>
      <c r="KAD113" s="23"/>
      <c r="KAE113" s="23"/>
      <c r="KAF113" s="23"/>
      <c r="KAG113" s="23"/>
      <c r="KAH113" s="23"/>
      <c r="KAI113" s="23"/>
      <c r="KAJ113" s="23"/>
      <c r="KAK113" s="23"/>
      <c r="KAL113" s="23"/>
      <c r="KAM113" s="23"/>
      <c r="KAN113" s="23"/>
      <c r="KAO113" s="23"/>
      <c r="KAP113" s="23"/>
      <c r="KAQ113" s="23"/>
      <c r="KAR113" s="23"/>
      <c r="KAS113" s="23"/>
      <c r="KAT113" s="23"/>
      <c r="KAU113" s="23"/>
      <c r="KAV113" s="23"/>
      <c r="KAW113" s="23"/>
      <c r="KAX113" s="23"/>
      <c r="KAY113" s="23"/>
      <c r="KAZ113" s="23"/>
      <c r="KBA113" s="23"/>
      <c r="KBB113" s="23"/>
      <c r="KBC113" s="23"/>
      <c r="KBD113" s="23"/>
      <c r="KBE113" s="23"/>
      <c r="KBF113" s="23"/>
      <c r="KBG113" s="23"/>
      <c r="KBH113" s="23"/>
      <c r="KBI113" s="23"/>
      <c r="KBJ113" s="23"/>
      <c r="KBK113" s="23"/>
      <c r="KBL113" s="23"/>
      <c r="KBM113" s="23"/>
      <c r="KBN113" s="23"/>
      <c r="KBO113" s="23"/>
      <c r="KBP113" s="23"/>
      <c r="KBQ113" s="23"/>
      <c r="KBR113" s="23"/>
      <c r="KBS113" s="23"/>
      <c r="KBT113" s="23"/>
      <c r="KBU113" s="23"/>
      <c r="KBV113" s="23"/>
      <c r="KBW113" s="23"/>
      <c r="KBX113" s="23"/>
      <c r="KBY113" s="23"/>
      <c r="KBZ113" s="23"/>
      <c r="KCA113" s="23"/>
      <c r="KCB113" s="23"/>
      <c r="KCC113" s="23"/>
      <c r="KCD113" s="23"/>
      <c r="KCE113" s="23"/>
      <c r="KCF113" s="23"/>
      <c r="KCG113" s="23"/>
      <c r="KCH113" s="23"/>
      <c r="KCI113" s="23"/>
      <c r="KCJ113" s="23"/>
      <c r="KCK113" s="23"/>
      <c r="KCL113" s="23"/>
      <c r="KCM113" s="23"/>
      <c r="KCN113" s="23"/>
      <c r="KCO113" s="23"/>
      <c r="KCP113" s="23"/>
      <c r="KCQ113" s="23"/>
      <c r="KCR113" s="23"/>
      <c r="KCS113" s="23"/>
      <c r="KCT113" s="23"/>
      <c r="KCU113" s="23"/>
      <c r="KCV113" s="23"/>
      <c r="KCW113" s="23"/>
      <c r="KCX113" s="23"/>
      <c r="KCY113" s="23"/>
      <c r="KCZ113" s="23"/>
      <c r="KDA113" s="23"/>
      <c r="KDB113" s="23"/>
      <c r="KDC113" s="23"/>
      <c r="KDD113" s="23"/>
      <c r="KDE113" s="23"/>
      <c r="KDF113" s="23"/>
      <c r="KDG113" s="23"/>
      <c r="KDH113" s="23"/>
      <c r="KDI113" s="23"/>
      <c r="KDJ113" s="23"/>
      <c r="KDK113" s="23"/>
      <c r="KDL113" s="23"/>
      <c r="KDM113" s="23"/>
      <c r="KDN113" s="23"/>
      <c r="KDO113" s="23"/>
      <c r="KDP113" s="23"/>
      <c r="KDQ113" s="23"/>
      <c r="KDR113" s="23"/>
      <c r="KDS113" s="23"/>
      <c r="KDT113" s="23"/>
      <c r="KDU113" s="23"/>
      <c r="KDV113" s="23"/>
      <c r="KDW113" s="23"/>
      <c r="KDX113" s="23"/>
      <c r="KDY113" s="23"/>
      <c r="KDZ113" s="23"/>
      <c r="KEA113" s="23"/>
      <c r="KEB113" s="23"/>
      <c r="KEC113" s="23"/>
      <c r="KED113" s="23"/>
      <c r="KEE113" s="23"/>
      <c r="KEF113" s="23"/>
      <c r="KEG113" s="23"/>
      <c r="KEH113" s="23"/>
      <c r="KEI113" s="23"/>
      <c r="KEJ113" s="23"/>
      <c r="KEK113" s="23"/>
      <c r="KEL113" s="23"/>
      <c r="KEM113" s="23"/>
      <c r="KEN113" s="23"/>
      <c r="KEO113" s="23"/>
      <c r="KEP113" s="23"/>
      <c r="KEQ113" s="23"/>
      <c r="KER113" s="23"/>
      <c r="KES113" s="23"/>
      <c r="KET113" s="23"/>
      <c r="KEU113" s="23"/>
      <c r="KEV113" s="23"/>
      <c r="KEW113" s="23"/>
      <c r="KEX113" s="23"/>
      <c r="KEY113" s="23"/>
      <c r="KEZ113" s="23"/>
      <c r="KFA113" s="23"/>
      <c r="KFB113" s="23"/>
      <c r="KFC113" s="23"/>
      <c r="KFD113" s="23"/>
      <c r="KFE113" s="23"/>
      <c r="KFF113" s="23"/>
      <c r="KFG113" s="23"/>
      <c r="KFH113" s="23"/>
      <c r="KFI113" s="23"/>
      <c r="KFJ113" s="23"/>
      <c r="KFK113" s="23"/>
      <c r="KFL113" s="23"/>
      <c r="KFM113" s="23"/>
      <c r="KFN113" s="23"/>
      <c r="KFO113" s="23"/>
      <c r="KFP113" s="23"/>
      <c r="KFQ113" s="23"/>
      <c r="KFR113" s="23"/>
      <c r="KFS113" s="23"/>
      <c r="KFT113" s="23"/>
      <c r="KFU113" s="23"/>
      <c r="KFV113" s="23"/>
      <c r="KFW113" s="23"/>
      <c r="KFX113" s="23"/>
      <c r="KFY113" s="23"/>
      <c r="KFZ113" s="23"/>
      <c r="KGA113" s="23"/>
      <c r="KGB113" s="23"/>
      <c r="KGC113" s="23"/>
      <c r="KGD113" s="23"/>
      <c r="KGE113" s="23"/>
      <c r="KGF113" s="23"/>
      <c r="KGG113" s="23"/>
      <c r="KGH113" s="23"/>
      <c r="KGI113" s="23"/>
      <c r="KGJ113" s="23"/>
      <c r="KGK113" s="23"/>
      <c r="KGL113" s="23"/>
      <c r="KGM113" s="23"/>
      <c r="KGN113" s="23"/>
      <c r="KGO113" s="23"/>
      <c r="KGP113" s="23"/>
      <c r="KGQ113" s="23"/>
      <c r="KGR113" s="23"/>
      <c r="KGS113" s="23"/>
      <c r="KGT113" s="23"/>
      <c r="KGU113" s="23"/>
      <c r="KGV113" s="23"/>
      <c r="KGW113" s="23"/>
      <c r="KGX113" s="23"/>
      <c r="KGY113" s="23"/>
      <c r="KGZ113" s="23"/>
      <c r="KHA113" s="23"/>
      <c r="KHB113" s="23"/>
      <c r="KHC113" s="23"/>
      <c r="KHD113" s="23"/>
      <c r="KHE113" s="23"/>
      <c r="KHF113" s="23"/>
      <c r="KHG113" s="23"/>
      <c r="KHH113" s="23"/>
      <c r="KHI113" s="23"/>
      <c r="KHJ113" s="23"/>
      <c r="KHK113" s="23"/>
      <c r="KHL113" s="23"/>
      <c r="KHM113" s="23"/>
      <c r="KHN113" s="23"/>
      <c r="KHO113" s="23"/>
      <c r="KHP113" s="23"/>
      <c r="KHQ113" s="23"/>
      <c r="KHR113" s="23"/>
      <c r="KHS113" s="23"/>
      <c r="KHT113" s="23"/>
      <c r="KHU113" s="23"/>
      <c r="KHV113" s="23"/>
      <c r="KHW113" s="23"/>
      <c r="KHX113" s="23"/>
      <c r="KHY113" s="23"/>
      <c r="KHZ113" s="23"/>
      <c r="KIA113" s="23"/>
      <c r="KIB113" s="23"/>
      <c r="KIC113" s="23"/>
      <c r="KID113" s="23"/>
      <c r="KIE113" s="23"/>
      <c r="KIF113" s="23"/>
      <c r="KIG113" s="23"/>
      <c r="KIH113" s="23"/>
      <c r="KII113" s="23"/>
      <c r="KIJ113" s="23"/>
      <c r="KIK113" s="23"/>
      <c r="KIL113" s="23"/>
      <c r="KIM113" s="23"/>
      <c r="KIN113" s="23"/>
      <c r="KIO113" s="23"/>
      <c r="KIP113" s="23"/>
      <c r="KIQ113" s="23"/>
      <c r="KIR113" s="23"/>
      <c r="KIS113" s="23"/>
      <c r="KIT113" s="23"/>
      <c r="KIU113" s="23"/>
      <c r="KIV113" s="23"/>
      <c r="KIW113" s="23"/>
      <c r="KIX113" s="23"/>
      <c r="KIY113" s="23"/>
      <c r="KIZ113" s="23"/>
      <c r="KJA113" s="23"/>
      <c r="KJB113" s="23"/>
      <c r="KJC113" s="23"/>
      <c r="KJD113" s="23"/>
      <c r="KJE113" s="23"/>
      <c r="KJF113" s="23"/>
      <c r="KJG113" s="23"/>
      <c r="KJH113" s="23"/>
      <c r="KJI113" s="23"/>
      <c r="KJJ113" s="23"/>
      <c r="KJK113" s="23"/>
      <c r="KJL113" s="23"/>
      <c r="KJM113" s="23"/>
      <c r="KJN113" s="23"/>
      <c r="KJO113" s="23"/>
      <c r="KJP113" s="23"/>
      <c r="KJQ113" s="23"/>
      <c r="KJR113" s="23"/>
      <c r="KJS113" s="23"/>
      <c r="KJT113" s="23"/>
      <c r="KJU113" s="23"/>
      <c r="KJV113" s="23"/>
      <c r="KJW113" s="23"/>
      <c r="KJX113" s="23"/>
      <c r="KJY113" s="23"/>
      <c r="KJZ113" s="23"/>
      <c r="KKA113" s="23"/>
      <c r="KKB113" s="23"/>
      <c r="KKC113" s="23"/>
      <c r="KKD113" s="23"/>
      <c r="KKE113" s="23"/>
      <c r="KKF113" s="23"/>
      <c r="KKG113" s="23"/>
      <c r="KKH113" s="23"/>
      <c r="KKI113" s="23"/>
      <c r="KKJ113" s="23"/>
      <c r="KKK113" s="23"/>
      <c r="KKL113" s="23"/>
      <c r="KKM113" s="23"/>
      <c r="KKN113" s="23"/>
      <c r="KKO113" s="23"/>
      <c r="KKP113" s="23"/>
      <c r="KKQ113" s="23"/>
      <c r="KKR113" s="23"/>
      <c r="KKS113" s="23"/>
      <c r="KKT113" s="23"/>
      <c r="KKU113" s="23"/>
      <c r="KKV113" s="23"/>
      <c r="KKW113" s="23"/>
      <c r="KKX113" s="23"/>
      <c r="KKY113" s="23"/>
      <c r="KKZ113" s="23"/>
      <c r="KLA113" s="23"/>
      <c r="KLB113" s="23"/>
      <c r="KLC113" s="23"/>
      <c r="KLD113" s="23"/>
      <c r="KLE113" s="23"/>
      <c r="KLF113" s="23"/>
      <c r="KLG113" s="23"/>
      <c r="KLH113" s="23"/>
      <c r="KLI113" s="23"/>
      <c r="KLJ113" s="23"/>
      <c r="KLK113" s="23"/>
      <c r="KLL113" s="23"/>
      <c r="KLM113" s="23"/>
      <c r="KLN113" s="23"/>
      <c r="KLO113" s="23"/>
      <c r="KLP113" s="23"/>
      <c r="KLQ113" s="23"/>
      <c r="KLR113" s="23"/>
      <c r="KLS113" s="23"/>
      <c r="KLT113" s="23"/>
      <c r="KLU113" s="23"/>
      <c r="KLV113" s="23"/>
      <c r="KLW113" s="23"/>
      <c r="KLX113" s="23"/>
      <c r="KLY113" s="23"/>
      <c r="KLZ113" s="23"/>
      <c r="KMA113" s="23"/>
      <c r="KMB113" s="23"/>
      <c r="KMC113" s="23"/>
      <c r="KMD113" s="23"/>
      <c r="KME113" s="23"/>
      <c r="KMF113" s="23"/>
      <c r="KMG113" s="23"/>
      <c r="KMH113" s="23"/>
      <c r="KMI113" s="23"/>
      <c r="KMJ113" s="23"/>
      <c r="KMK113" s="23"/>
      <c r="KML113" s="23"/>
      <c r="KMM113" s="23"/>
      <c r="KMN113" s="23"/>
      <c r="KMO113" s="23"/>
      <c r="KMP113" s="23"/>
      <c r="KMQ113" s="23"/>
      <c r="KMR113" s="23"/>
      <c r="KMS113" s="23"/>
      <c r="KMT113" s="23"/>
      <c r="KMU113" s="23"/>
      <c r="KMV113" s="23"/>
      <c r="KMW113" s="23"/>
      <c r="KMX113" s="23"/>
      <c r="KMY113" s="23"/>
      <c r="KMZ113" s="23"/>
      <c r="KNA113" s="23"/>
      <c r="KNB113" s="23"/>
      <c r="KNC113" s="23"/>
      <c r="KND113" s="23"/>
      <c r="KNE113" s="23"/>
      <c r="KNF113" s="23"/>
      <c r="KNG113" s="23"/>
      <c r="KNH113" s="23"/>
      <c r="KNI113" s="23"/>
      <c r="KNJ113" s="23"/>
      <c r="KNK113" s="23"/>
      <c r="KNL113" s="23"/>
      <c r="KNM113" s="23"/>
      <c r="KNN113" s="23"/>
      <c r="KNO113" s="23"/>
      <c r="KNP113" s="23"/>
      <c r="KNQ113" s="23"/>
      <c r="KNR113" s="23"/>
      <c r="KNS113" s="23"/>
      <c r="KNT113" s="23"/>
      <c r="KNU113" s="23"/>
      <c r="KNV113" s="23"/>
      <c r="KNW113" s="23"/>
      <c r="KNX113" s="23"/>
      <c r="KNY113" s="23"/>
      <c r="KNZ113" s="23"/>
      <c r="KOA113" s="23"/>
      <c r="KOB113" s="23"/>
      <c r="KOC113" s="23"/>
      <c r="KOD113" s="23"/>
      <c r="KOE113" s="23"/>
      <c r="KOF113" s="23"/>
      <c r="KOG113" s="23"/>
      <c r="KOH113" s="23"/>
      <c r="KOI113" s="23"/>
      <c r="KOJ113" s="23"/>
      <c r="KOK113" s="23"/>
      <c r="KOL113" s="23"/>
      <c r="KOM113" s="23"/>
      <c r="KON113" s="23"/>
      <c r="KOO113" s="23"/>
      <c r="KOP113" s="23"/>
      <c r="KOQ113" s="23"/>
      <c r="KOR113" s="23"/>
      <c r="KOS113" s="23"/>
      <c r="KOT113" s="23"/>
      <c r="KOU113" s="23"/>
      <c r="KOV113" s="23"/>
      <c r="KOW113" s="23"/>
      <c r="KOX113" s="23"/>
      <c r="KOY113" s="23"/>
      <c r="KOZ113" s="23"/>
      <c r="KPA113" s="23"/>
      <c r="KPB113" s="23"/>
      <c r="KPC113" s="23"/>
      <c r="KPD113" s="23"/>
      <c r="KPE113" s="23"/>
      <c r="KPF113" s="23"/>
      <c r="KPG113" s="23"/>
      <c r="KPH113" s="23"/>
      <c r="KPI113" s="23"/>
      <c r="KPJ113" s="23"/>
      <c r="KPK113" s="23"/>
      <c r="KPL113" s="23"/>
      <c r="KPM113" s="23"/>
      <c r="KPN113" s="23"/>
      <c r="KPO113" s="23"/>
      <c r="KPP113" s="23"/>
      <c r="KPQ113" s="23"/>
      <c r="KPR113" s="23"/>
      <c r="KPS113" s="23"/>
      <c r="KPT113" s="23"/>
      <c r="KPU113" s="23"/>
      <c r="KPV113" s="23"/>
      <c r="KPW113" s="23"/>
      <c r="KPX113" s="23"/>
      <c r="KPY113" s="23"/>
      <c r="KPZ113" s="23"/>
      <c r="KQA113" s="23"/>
      <c r="KQB113" s="23"/>
      <c r="KQC113" s="23"/>
      <c r="KQD113" s="23"/>
      <c r="KQE113" s="23"/>
      <c r="KQF113" s="23"/>
      <c r="KQG113" s="23"/>
      <c r="KQH113" s="23"/>
      <c r="KQI113" s="23"/>
      <c r="KQJ113" s="23"/>
      <c r="KQK113" s="23"/>
      <c r="KQL113" s="23"/>
      <c r="KQM113" s="23"/>
      <c r="KQN113" s="23"/>
      <c r="KQO113" s="23"/>
      <c r="KQP113" s="23"/>
      <c r="KQQ113" s="23"/>
      <c r="KQR113" s="23"/>
      <c r="KQS113" s="23"/>
      <c r="KQT113" s="23"/>
      <c r="KQU113" s="23"/>
      <c r="KQV113" s="23"/>
      <c r="KQW113" s="23"/>
      <c r="KQX113" s="23"/>
      <c r="KQY113" s="23"/>
      <c r="KQZ113" s="23"/>
      <c r="KRA113" s="23"/>
      <c r="KRB113" s="23"/>
      <c r="KRC113" s="23"/>
      <c r="KRD113" s="23"/>
      <c r="KRE113" s="23"/>
      <c r="KRF113" s="23"/>
      <c r="KRG113" s="23"/>
      <c r="KRH113" s="23"/>
      <c r="KRI113" s="23"/>
      <c r="KRJ113" s="23"/>
      <c r="KRK113" s="23"/>
      <c r="KRL113" s="23"/>
      <c r="KRM113" s="23"/>
      <c r="KRN113" s="23"/>
      <c r="KRO113" s="23"/>
      <c r="KRP113" s="23"/>
      <c r="KRQ113" s="23"/>
      <c r="KRR113" s="23"/>
      <c r="KRS113" s="23"/>
      <c r="KRT113" s="23"/>
      <c r="KRU113" s="23"/>
      <c r="KRV113" s="23"/>
      <c r="KRW113" s="23"/>
      <c r="KRX113" s="23"/>
      <c r="KRY113" s="23"/>
      <c r="KRZ113" s="23"/>
      <c r="KSA113" s="23"/>
      <c r="KSB113" s="23"/>
      <c r="KSC113" s="23"/>
      <c r="KSD113" s="23"/>
      <c r="KSE113" s="23"/>
      <c r="KSF113" s="23"/>
      <c r="KSG113" s="23"/>
      <c r="KSH113" s="23"/>
      <c r="KSI113" s="23"/>
      <c r="KSJ113" s="23"/>
      <c r="KSK113" s="23"/>
      <c r="KSL113" s="23"/>
      <c r="KSM113" s="23"/>
      <c r="KSN113" s="23"/>
      <c r="KSO113" s="23"/>
      <c r="KSP113" s="23"/>
      <c r="KSQ113" s="23"/>
      <c r="KSR113" s="23"/>
      <c r="KSS113" s="23"/>
      <c r="KST113" s="23"/>
      <c r="KSU113" s="23"/>
      <c r="KSV113" s="23"/>
      <c r="KSW113" s="23"/>
      <c r="KSX113" s="23"/>
      <c r="KSY113" s="23"/>
      <c r="KSZ113" s="23"/>
      <c r="KTA113" s="23"/>
      <c r="KTB113" s="23"/>
      <c r="KTC113" s="23"/>
      <c r="KTD113" s="23"/>
      <c r="KTE113" s="23"/>
      <c r="KTF113" s="23"/>
      <c r="KTG113" s="23"/>
      <c r="KTH113" s="23"/>
      <c r="KTI113" s="23"/>
      <c r="KTJ113" s="23"/>
      <c r="KTK113" s="23"/>
      <c r="KTL113" s="23"/>
      <c r="KTM113" s="23"/>
      <c r="KTN113" s="23"/>
      <c r="KTO113" s="23"/>
      <c r="KTP113" s="23"/>
      <c r="KTQ113" s="23"/>
      <c r="KTR113" s="23"/>
      <c r="KTS113" s="23"/>
      <c r="KTT113" s="23"/>
      <c r="KTU113" s="23"/>
      <c r="KTV113" s="23"/>
      <c r="KTW113" s="23"/>
      <c r="KTX113" s="23"/>
      <c r="KTY113" s="23"/>
      <c r="KTZ113" s="23"/>
      <c r="KUA113" s="23"/>
      <c r="KUB113" s="23"/>
      <c r="KUC113" s="23"/>
      <c r="KUD113" s="23"/>
      <c r="KUE113" s="23"/>
      <c r="KUF113" s="23"/>
      <c r="KUG113" s="23"/>
      <c r="KUH113" s="23"/>
      <c r="KUI113" s="23"/>
      <c r="KUJ113" s="23"/>
      <c r="KUK113" s="23"/>
      <c r="KUL113" s="23"/>
      <c r="KUM113" s="23"/>
      <c r="KUN113" s="23"/>
      <c r="KUO113" s="23"/>
      <c r="KUP113" s="23"/>
      <c r="KUQ113" s="23"/>
      <c r="KUR113" s="23"/>
      <c r="KUS113" s="23"/>
      <c r="KUT113" s="23"/>
      <c r="KUU113" s="23"/>
      <c r="KUV113" s="23"/>
      <c r="KUW113" s="23"/>
      <c r="KUX113" s="23"/>
      <c r="KUY113" s="23"/>
      <c r="KUZ113" s="23"/>
      <c r="KVA113" s="23"/>
      <c r="KVB113" s="23"/>
      <c r="KVC113" s="23"/>
      <c r="KVD113" s="23"/>
      <c r="KVE113" s="23"/>
      <c r="KVF113" s="23"/>
      <c r="KVG113" s="23"/>
      <c r="KVH113" s="23"/>
      <c r="KVI113" s="23"/>
      <c r="KVJ113" s="23"/>
      <c r="KVK113" s="23"/>
      <c r="KVL113" s="23"/>
      <c r="KVM113" s="23"/>
      <c r="KVN113" s="23"/>
      <c r="KVO113" s="23"/>
      <c r="KVP113" s="23"/>
      <c r="KVQ113" s="23"/>
      <c r="KVR113" s="23"/>
      <c r="KVS113" s="23"/>
      <c r="KVT113" s="23"/>
      <c r="KVU113" s="23"/>
      <c r="KVV113" s="23"/>
      <c r="KVW113" s="23"/>
      <c r="KVX113" s="23"/>
      <c r="KVY113" s="23"/>
      <c r="KVZ113" s="23"/>
      <c r="KWA113" s="23"/>
      <c r="KWB113" s="23"/>
      <c r="KWC113" s="23"/>
      <c r="KWD113" s="23"/>
      <c r="KWE113" s="23"/>
      <c r="KWF113" s="23"/>
      <c r="KWG113" s="23"/>
      <c r="KWH113" s="23"/>
      <c r="KWI113" s="23"/>
      <c r="KWJ113" s="23"/>
      <c r="KWK113" s="23"/>
      <c r="KWL113" s="23"/>
      <c r="KWM113" s="23"/>
      <c r="KWN113" s="23"/>
      <c r="KWO113" s="23"/>
      <c r="KWP113" s="23"/>
      <c r="KWQ113" s="23"/>
      <c r="KWR113" s="23"/>
      <c r="KWS113" s="23"/>
      <c r="KWT113" s="23"/>
      <c r="KWU113" s="23"/>
      <c r="KWV113" s="23"/>
      <c r="KWW113" s="23"/>
      <c r="KWX113" s="23"/>
      <c r="KWY113" s="23"/>
      <c r="KWZ113" s="23"/>
      <c r="KXA113" s="23"/>
      <c r="KXB113" s="23"/>
      <c r="KXC113" s="23"/>
      <c r="KXD113" s="23"/>
      <c r="KXE113" s="23"/>
      <c r="KXF113" s="23"/>
      <c r="KXG113" s="23"/>
      <c r="KXH113" s="23"/>
      <c r="KXI113" s="23"/>
      <c r="KXJ113" s="23"/>
      <c r="KXK113" s="23"/>
      <c r="KXL113" s="23"/>
      <c r="KXM113" s="23"/>
      <c r="KXN113" s="23"/>
      <c r="KXO113" s="23"/>
      <c r="KXP113" s="23"/>
      <c r="KXQ113" s="23"/>
      <c r="KXR113" s="23"/>
      <c r="KXS113" s="23"/>
      <c r="KXT113" s="23"/>
      <c r="KXU113" s="23"/>
      <c r="KXV113" s="23"/>
      <c r="KXW113" s="23"/>
      <c r="KXX113" s="23"/>
      <c r="KXY113" s="23"/>
      <c r="KXZ113" s="23"/>
      <c r="KYA113" s="23"/>
      <c r="KYB113" s="23"/>
      <c r="KYC113" s="23"/>
      <c r="KYD113" s="23"/>
      <c r="KYE113" s="23"/>
      <c r="KYF113" s="23"/>
      <c r="KYG113" s="23"/>
      <c r="KYH113" s="23"/>
      <c r="KYI113" s="23"/>
      <c r="KYJ113" s="23"/>
      <c r="KYK113" s="23"/>
      <c r="KYL113" s="23"/>
      <c r="KYM113" s="23"/>
      <c r="KYN113" s="23"/>
      <c r="KYO113" s="23"/>
      <c r="KYP113" s="23"/>
      <c r="KYQ113" s="23"/>
      <c r="KYR113" s="23"/>
      <c r="KYS113" s="23"/>
      <c r="KYT113" s="23"/>
      <c r="KYU113" s="23"/>
      <c r="KYV113" s="23"/>
      <c r="KYW113" s="23"/>
      <c r="KYX113" s="23"/>
      <c r="KYY113" s="23"/>
      <c r="KYZ113" s="23"/>
      <c r="KZA113" s="23"/>
      <c r="KZB113" s="23"/>
      <c r="KZC113" s="23"/>
      <c r="KZD113" s="23"/>
      <c r="KZE113" s="23"/>
      <c r="KZF113" s="23"/>
      <c r="KZG113" s="23"/>
      <c r="KZH113" s="23"/>
      <c r="KZI113" s="23"/>
      <c r="KZJ113" s="23"/>
      <c r="KZK113" s="23"/>
      <c r="KZL113" s="23"/>
      <c r="KZM113" s="23"/>
      <c r="KZN113" s="23"/>
      <c r="KZO113" s="23"/>
      <c r="KZP113" s="23"/>
      <c r="KZQ113" s="23"/>
      <c r="KZR113" s="23"/>
      <c r="KZS113" s="23"/>
      <c r="KZT113" s="23"/>
      <c r="KZU113" s="23"/>
      <c r="KZV113" s="23"/>
      <c r="KZW113" s="23"/>
      <c r="KZX113" s="23"/>
      <c r="KZY113" s="23"/>
      <c r="KZZ113" s="23"/>
      <c r="LAA113" s="23"/>
      <c r="LAB113" s="23"/>
      <c r="LAC113" s="23"/>
      <c r="LAD113" s="23"/>
      <c r="LAE113" s="23"/>
      <c r="LAF113" s="23"/>
      <c r="LAG113" s="23"/>
      <c r="LAH113" s="23"/>
      <c r="LAI113" s="23"/>
      <c r="LAJ113" s="23"/>
      <c r="LAK113" s="23"/>
      <c r="LAL113" s="23"/>
      <c r="LAM113" s="23"/>
      <c r="LAN113" s="23"/>
      <c r="LAO113" s="23"/>
      <c r="LAP113" s="23"/>
      <c r="LAQ113" s="23"/>
      <c r="LAR113" s="23"/>
      <c r="LAS113" s="23"/>
      <c r="LAT113" s="23"/>
      <c r="LAU113" s="23"/>
      <c r="LAV113" s="23"/>
      <c r="LAW113" s="23"/>
      <c r="LAX113" s="23"/>
      <c r="LAY113" s="23"/>
      <c r="LAZ113" s="23"/>
      <c r="LBA113" s="23"/>
      <c r="LBB113" s="23"/>
      <c r="LBC113" s="23"/>
      <c r="LBD113" s="23"/>
      <c r="LBE113" s="23"/>
      <c r="LBF113" s="23"/>
      <c r="LBG113" s="23"/>
      <c r="LBH113" s="23"/>
      <c r="LBI113" s="23"/>
      <c r="LBJ113" s="23"/>
      <c r="LBK113" s="23"/>
      <c r="LBL113" s="23"/>
      <c r="LBM113" s="23"/>
      <c r="LBN113" s="23"/>
      <c r="LBO113" s="23"/>
      <c r="LBP113" s="23"/>
      <c r="LBQ113" s="23"/>
      <c r="LBR113" s="23"/>
      <c r="LBS113" s="23"/>
      <c r="LBT113" s="23"/>
      <c r="LBU113" s="23"/>
      <c r="LBV113" s="23"/>
      <c r="LBW113" s="23"/>
      <c r="LBX113" s="23"/>
      <c r="LBY113" s="23"/>
      <c r="LBZ113" s="23"/>
      <c r="LCA113" s="23"/>
      <c r="LCB113" s="23"/>
      <c r="LCC113" s="23"/>
      <c r="LCD113" s="23"/>
      <c r="LCE113" s="23"/>
      <c r="LCF113" s="23"/>
      <c r="LCG113" s="23"/>
      <c r="LCH113" s="23"/>
      <c r="LCI113" s="23"/>
      <c r="LCJ113" s="23"/>
      <c r="LCK113" s="23"/>
      <c r="LCL113" s="23"/>
      <c r="LCM113" s="23"/>
      <c r="LCN113" s="23"/>
      <c r="LCO113" s="23"/>
      <c r="LCP113" s="23"/>
      <c r="LCQ113" s="23"/>
      <c r="LCR113" s="23"/>
      <c r="LCS113" s="23"/>
      <c r="LCT113" s="23"/>
      <c r="LCU113" s="23"/>
      <c r="LCV113" s="23"/>
      <c r="LCW113" s="23"/>
      <c r="LCX113" s="23"/>
      <c r="LCY113" s="23"/>
      <c r="LCZ113" s="23"/>
      <c r="LDA113" s="23"/>
      <c r="LDB113" s="23"/>
      <c r="LDC113" s="23"/>
      <c r="LDD113" s="23"/>
      <c r="LDE113" s="23"/>
      <c r="LDF113" s="23"/>
      <c r="LDG113" s="23"/>
      <c r="LDH113" s="23"/>
      <c r="LDI113" s="23"/>
      <c r="LDJ113" s="23"/>
      <c r="LDK113" s="23"/>
      <c r="LDL113" s="23"/>
      <c r="LDM113" s="23"/>
      <c r="LDN113" s="23"/>
      <c r="LDO113" s="23"/>
      <c r="LDP113" s="23"/>
      <c r="LDQ113" s="23"/>
      <c r="LDR113" s="23"/>
      <c r="LDS113" s="23"/>
      <c r="LDT113" s="23"/>
      <c r="LDU113" s="23"/>
      <c r="LDV113" s="23"/>
      <c r="LDW113" s="23"/>
      <c r="LDX113" s="23"/>
      <c r="LDY113" s="23"/>
      <c r="LDZ113" s="23"/>
      <c r="LEA113" s="23"/>
      <c r="LEB113" s="23"/>
      <c r="LEC113" s="23"/>
      <c r="LED113" s="23"/>
      <c r="LEE113" s="23"/>
      <c r="LEF113" s="23"/>
      <c r="LEG113" s="23"/>
      <c r="LEH113" s="23"/>
      <c r="LEI113" s="23"/>
      <c r="LEJ113" s="23"/>
      <c r="LEK113" s="23"/>
      <c r="LEL113" s="23"/>
      <c r="LEM113" s="23"/>
      <c r="LEN113" s="23"/>
      <c r="LEO113" s="23"/>
      <c r="LEP113" s="23"/>
      <c r="LEQ113" s="23"/>
      <c r="LER113" s="23"/>
      <c r="LES113" s="23"/>
      <c r="LET113" s="23"/>
      <c r="LEU113" s="23"/>
      <c r="LEV113" s="23"/>
      <c r="LEW113" s="23"/>
      <c r="LEX113" s="23"/>
      <c r="LEY113" s="23"/>
      <c r="LEZ113" s="23"/>
      <c r="LFA113" s="23"/>
      <c r="LFB113" s="23"/>
      <c r="LFC113" s="23"/>
      <c r="LFD113" s="23"/>
      <c r="LFE113" s="23"/>
      <c r="LFF113" s="23"/>
      <c r="LFG113" s="23"/>
      <c r="LFH113" s="23"/>
      <c r="LFI113" s="23"/>
      <c r="LFJ113" s="23"/>
      <c r="LFK113" s="23"/>
      <c r="LFL113" s="23"/>
      <c r="LFM113" s="23"/>
      <c r="LFN113" s="23"/>
      <c r="LFO113" s="23"/>
      <c r="LFP113" s="23"/>
      <c r="LFQ113" s="23"/>
      <c r="LFR113" s="23"/>
      <c r="LFS113" s="23"/>
      <c r="LFT113" s="23"/>
      <c r="LFU113" s="23"/>
      <c r="LFV113" s="23"/>
      <c r="LFW113" s="23"/>
      <c r="LFX113" s="23"/>
      <c r="LFY113" s="23"/>
      <c r="LFZ113" s="23"/>
      <c r="LGA113" s="23"/>
      <c r="LGB113" s="23"/>
      <c r="LGC113" s="23"/>
      <c r="LGD113" s="23"/>
      <c r="LGE113" s="23"/>
      <c r="LGF113" s="23"/>
      <c r="LGG113" s="23"/>
      <c r="LGH113" s="23"/>
      <c r="LGI113" s="23"/>
      <c r="LGJ113" s="23"/>
      <c r="LGK113" s="23"/>
      <c r="LGL113" s="23"/>
      <c r="LGM113" s="23"/>
      <c r="LGN113" s="23"/>
      <c r="LGO113" s="23"/>
      <c r="LGP113" s="23"/>
      <c r="LGQ113" s="23"/>
      <c r="LGR113" s="23"/>
      <c r="LGS113" s="23"/>
      <c r="LGT113" s="23"/>
      <c r="LGU113" s="23"/>
      <c r="LGV113" s="23"/>
      <c r="LGW113" s="23"/>
      <c r="LGX113" s="23"/>
      <c r="LGY113" s="23"/>
      <c r="LGZ113" s="23"/>
      <c r="LHA113" s="23"/>
      <c r="LHB113" s="23"/>
      <c r="LHC113" s="23"/>
      <c r="LHD113" s="23"/>
      <c r="LHE113" s="23"/>
      <c r="LHF113" s="23"/>
      <c r="LHG113" s="23"/>
      <c r="LHH113" s="23"/>
      <c r="LHI113" s="23"/>
      <c r="LHJ113" s="23"/>
      <c r="LHK113" s="23"/>
      <c r="LHL113" s="23"/>
      <c r="LHM113" s="23"/>
      <c r="LHN113" s="23"/>
      <c r="LHO113" s="23"/>
      <c r="LHP113" s="23"/>
      <c r="LHQ113" s="23"/>
      <c r="LHR113" s="23"/>
      <c r="LHS113" s="23"/>
      <c r="LHT113" s="23"/>
      <c r="LHU113" s="23"/>
      <c r="LHV113" s="23"/>
      <c r="LHW113" s="23"/>
      <c r="LHX113" s="23"/>
      <c r="LHY113" s="23"/>
      <c r="LHZ113" s="23"/>
      <c r="LIA113" s="23"/>
      <c r="LIB113" s="23"/>
      <c r="LIC113" s="23"/>
      <c r="LID113" s="23"/>
      <c r="LIE113" s="23"/>
      <c r="LIF113" s="23"/>
      <c r="LIG113" s="23"/>
      <c r="LIH113" s="23"/>
      <c r="LII113" s="23"/>
      <c r="LIJ113" s="23"/>
      <c r="LIK113" s="23"/>
      <c r="LIL113" s="23"/>
      <c r="LIM113" s="23"/>
      <c r="LIN113" s="23"/>
      <c r="LIO113" s="23"/>
      <c r="LIP113" s="23"/>
      <c r="LIQ113" s="23"/>
      <c r="LIR113" s="23"/>
      <c r="LIS113" s="23"/>
      <c r="LIT113" s="23"/>
      <c r="LIU113" s="23"/>
      <c r="LIV113" s="23"/>
      <c r="LIW113" s="23"/>
      <c r="LIX113" s="23"/>
      <c r="LIY113" s="23"/>
      <c r="LIZ113" s="23"/>
      <c r="LJA113" s="23"/>
      <c r="LJB113" s="23"/>
      <c r="LJC113" s="23"/>
      <c r="LJD113" s="23"/>
      <c r="LJE113" s="23"/>
      <c r="LJF113" s="23"/>
      <c r="LJG113" s="23"/>
      <c r="LJH113" s="23"/>
      <c r="LJI113" s="23"/>
      <c r="LJJ113" s="23"/>
      <c r="LJK113" s="23"/>
      <c r="LJL113" s="23"/>
      <c r="LJM113" s="23"/>
      <c r="LJN113" s="23"/>
      <c r="LJO113" s="23"/>
      <c r="LJP113" s="23"/>
      <c r="LJQ113" s="23"/>
      <c r="LJR113" s="23"/>
      <c r="LJS113" s="23"/>
      <c r="LJT113" s="23"/>
      <c r="LJU113" s="23"/>
      <c r="LJV113" s="23"/>
      <c r="LJW113" s="23"/>
      <c r="LJX113" s="23"/>
      <c r="LJY113" s="23"/>
      <c r="LJZ113" s="23"/>
      <c r="LKA113" s="23"/>
      <c r="LKB113" s="23"/>
      <c r="LKC113" s="23"/>
      <c r="LKD113" s="23"/>
      <c r="LKE113" s="23"/>
      <c r="LKF113" s="23"/>
      <c r="LKG113" s="23"/>
      <c r="LKH113" s="23"/>
      <c r="LKI113" s="23"/>
      <c r="LKJ113" s="23"/>
      <c r="LKK113" s="23"/>
      <c r="LKL113" s="23"/>
      <c r="LKM113" s="23"/>
      <c r="LKN113" s="23"/>
      <c r="LKO113" s="23"/>
      <c r="LKP113" s="23"/>
      <c r="LKQ113" s="23"/>
      <c r="LKR113" s="23"/>
      <c r="LKS113" s="23"/>
      <c r="LKT113" s="23"/>
      <c r="LKU113" s="23"/>
      <c r="LKV113" s="23"/>
      <c r="LKW113" s="23"/>
      <c r="LKX113" s="23"/>
      <c r="LKY113" s="23"/>
      <c r="LKZ113" s="23"/>
      <c r="LLA113" s="23"/>
      <c r="LLB113" s="23"/>
      <c r="LLC113" s="23"/>
      <c r="LLD113" s="23"/>
      <c r="LLE113" s="23"/>
      <c r="LLF113" s="23"/>
      <c r="LLG113" s="23"/>
      <c r="LLH113" s="23"/>
      <c r="LLI113" s="23"/>
      <c r="LLJ113" s="23"/>
      <c r="LLK113" s="23"/>
      <c r="LLL113" s="23"/>
      <c r="LLM113" s="23"/>
      <c r="LLN113" s="23"/>
      <c r="LLO113" s="23"/>
      <c r="LLP113" s="23"/>
      <c r="LLQ113" s="23"/>
      <c r="LLR113" s="23"/>
      <c r="LLS113" s="23"/>
      <c r="LLT113" s="23"/>
      <c r="LLU113" s="23"/>
      <c r="LLV113" s="23"/>
      <c r="LLW113" s="23"/>
      <c r="LLX113" s="23"/>
      <c r="LLY113" s="23"/>
      <c r="LLZ113" s="23"/>
      <c r="LMA113" s="23"/>
      <c r="LMB113" s="23"/>
      <c r="LMC113" s="23"/>
      <c r="LMD113" s="23"/>
      <c r="LME113" s="23"/>
      <c r="LMF113" s="23"/>
      <c r="LMG113" s="23"/>
      <c r="LMH113" s="23"/>
      <c r="LMI113" s="23"/>
      <c r="LMJ113" s="23"/>
      <c r="LMK113" s="23"/>
      <c r="LML113" s="23"/>
      <c r="LMM113" s="23"/>
      <c r="LMN113" s="23"/>
      <c r="LMO113" s="23"/>
      <c r="LMP113" s="23"/>
      <c r="LMQ113" s="23"/>
      <c r="LMR113" s="23"/>
      <c r="LMS113" s="23"/>
      <c r="LMT113" s="23"/>
      <c r="LMU113" s="23"/>
      <c r="LMV113" s="23"/>
      <c r="LMW113" s="23"/>
      <c r="LMX113" s="23"/>
      <c r="LMY113" s="23"/>
      <c r="LMZ113" s="23"/>
      <c r="LNA113" s="23"/>
      <c r="LNB113" s="23"/>
      <c r="LNC113" s="23"/>
      <c r="LND113" s="23"/>
      <c r="LNE113" s="23"/>
      <c r="LNF113" s="23"/>
      <c r="LNG113" s="23"/>
      <c r="LNH113" s="23"/>
      <c r="LNI113" s="23"/>
      <c r="LNJ113" s="23"/>
      <c r="LNK113" s="23"/>
      <c r="LNL113" s="23"/>
      <c r="LNM113" s="23"/>
      <c r="LNN113" s="23"/>
      <c r="LNO113" s="23"/>
      <c r="LNP113" s="23"/>
      <c r="LNQ113" s="23"/>
      <c r="LNR113" s="23"/>
      <c r="LNS113" s="23"/>
      <c r="LNT113" s="23"/>
      <c r="LNU113" s="23"/>
      <c r="LNV113" s="23"/>
      <c r="LNW113" s="23"/>
      <c r="LNX113" s="23"/>
      <c r="LNY113" s="23"/>
      <c r="LNZ113" s="23"/>
      <c r="LOA113" s="23"/>
      <c r="LOB113" s="23"/>
      <c r="LOC113" s="23"/>
      <c r="LOD113" s="23"/>
      <c r="LOE113" s="23"/>
      <c r="LOF113" s="23"/>
      <c r="LOG113" s="23"/>
      <c r="LOH113" s="23"/>
      <c r="LOI113" s="23"/>
      <c r="LOJ113" s="23"/>
      <c r="LOK113" s="23"/>
      <c r="LOL113" s="23"/>
      <c r="LOM113" s="23"/>
      <c r="LON113" s="23"/>
      <c r="LOO113" s="23"/>
      <c r="LOP113" s="23"/>
      <c r="LOQ113" s="23"/>
      <c r="LOR113" s="23"/>
      <c r="LOS113" s="23"/>
      <c r="LOT113" s="23"/>
      <c r="LOU113" s="23"/>
      <c r="LOV113" s="23"/>
      <c r="LOW113" s="23"/>
      <c r="LOX113" s="23"/>
      <c r="LOY113" s="23"/>
      <c r="LOZ113" s="23"/>
      <c r="LPA113" s="23"/>
      <c r="LPB113" s="23"/>
      <c r="LPC113" s="23"/>
      <c r="LPD113" s="23"/>
      <c r="LPE113" s="23"/>
      <c r="LPF113" s="23"/>
      <c r="LPG113" s="23"/>
      <c r="LPH113" s="23"/>
      <c r="LPI113" s="23"/>
      <c r="LPJ113" s="23"/>
      <c r="LPK113" s="23"/>
      <c r="LPL113" s="23"/>
      <c r="LPM113" s="23"/>
      <c r="LPN113" s="23"/>
      <c r="LPO113" s="23"/>
      <c r="LPP113" s="23"/>
      <c r="LPQ113" s="23"/>
      <c r="LPR113" s="23"/>
      <c r="LPS113" s="23"/>
      <c r="LPT113" s="23"/>
      <c r="LPU113" s="23"/>
      <c r="LPV113" s="23"/>
      <c r="LPW113" s="23"/>
      <c r="LPX113" s="23"/>
      <c r="LPY113" s="23"/>
      <c r="LPZ113" s="23"/>
      <c r="LQA113" s="23"/>
      <c r="LQB113" s="23"/>
      <c r="LQC113" s="23"/>
      <c r="LQD113" s="23"/>
      <c r="LQE113" s="23"/>
      <c r="LQF113" s="23"/>
      <c r="LQG113" s="23"/>
      <c r="LQH113" s="23"/>
      <c r="LQI113" s="23"/>
      <c r="LQJ113" s="23"/>
      <c r="LQK113" s="23"/>
      <c r="LQL113" s="23"/>
      <c r="LQM113" s="23"/>
      <c r="LQN113" s="23"/>
      <c r="LQO113" s="23"/>
      <c r="LQP113" s="23"/>
      <c r="LQQ113" s="23"/>
      <c r="LQR113" s="23"/>
      <c r="LQS113" s="23"/>
      <c r="LQT113" s="23"/>
      <c r="LQU113" s="23"/>
      <c r="LQV113" s="23"/>
      <c r="LQW113" s="23"/>
      <c r="LQX113" s="23"/>
      <c r="LQY113" s="23"/>
      <c r="LQZ113" s="23"/>
      <c r="LRA113" s="23"/>
      <c r="LRB113" s="23"/>
      <c r="LRC113" s="23"/>
      <c r="LRD113" s="23"/>
      <c r="LRE113" s="23"/>
      <c r="LRF113" s="23"/>
      <c r="LRG113" s="23"/>
      <c r="LRH113" s="23"/>
      <c r="LRI113" s="23"/>
      <c r="LRJ113" s="23"/>
      <c r="LRK113" s="23"/>
      <c r="LRL113" s="23"/>
      <c r="LRM113" s="23"/>
      <c r="LRN113" s="23"/>
      <c r="LRO113" s="23"/>
      <c r="LRP113" s="23"/>
      <c r="LRQ113" s="23"/>
      <c r="LRR113" s="23"/>
      <c r="LRS113" s="23"/>
      <c r="LRT113" s="23"/>
      <c r="LRU113" s="23"/>
      <c r="LRV113" s="23"/>
      <c r="LRW113" s="23"/>
      <c r="LRX113" s="23"/>
      <c r="LRY113" s="23"/>
      <c r="LRZ113" s="23"/>
      <c r="LSA113" s="23"/>
      <c r="LSB113" s="23"/>
      <c r="LSC113" s="23"/>
      <c r="LSD113" s="23"/>
      <c r="LSE113" s="23"/>
      <c r="LSF113" s="23"/>
      <c r="LSG113" s="23"/>
      <c r="LSH113" s="23"/>
      <c r="LSI113" s="23"/>
      <c r="LSJ113" s="23"/>
      <c r="LSK113" s="23"/>
      <c r="LSL113" s="23"/>
      <c r="LSM113" s="23"/>
      <c r="LSN113" s="23"/>
      <c r="LSO113" s="23"/>
      <c r="LSP113" s="23"/>
      <c r="LSQ113" s="23"/>
      <c r="LSR113" s="23"/>
      <c r="LSS113" s="23"/>
      <c r="LST113" s="23"/>
      <c r="LSU113" s="23"/>
      <c r="LSV113" s="23"/>
      <c r="LSW113" s="23"/>
      <c r="LSX113" s="23"/>
      <c r="LSY113" s="23"/>
      <c r="LSZ113" s="23"/>
      <c r="LTA113" s="23"/>
      <c r="LTB113" s="23"/>
      <c r="LTC113" s="23"/>
      <c r="LTD113" s="23"/>
      <c r="LTE113" s="23"/>
      <c r="LTF113" s="23"/>
      <c r="LTG113" s="23"/>
      <c r="LTH113" s="23"/>
      <c r="LTI113" s="23"/>
      <c r="LTJ113" s="23"/>
      <c r="LTK113" s="23"/>
      <c r="LTL113" s="23"/>
      <c r="LTM113" s="23"/>
      <c r="LTN113" s="23"/>
      <c r="LTO113" s="23"/>
      <c r="LTP113" s="23"/>
      <c r="LTQ113" s="23"/>
      <c r="LTR113" s="23"/>
      <c r="LTS113" s="23"/>
      <c r="LTT113" s="23"/>
      <c r="LTU113" s="23"/>
      <c r="LTV113" s="23"/>
      <c r="LTW113" s="23"/>
      <c r="LTX113" s="23"/>
      <c r="LTY113" s="23"/>
      <c r="LTZ113" s="23"/>
      <c r="LUA113" s="23"/>
      <c r="LUB113" s="23"/>
      <c r="LUC113" s="23"/>
      <c r="LUD113" s="23"/>
      <c r="LUE113" s="23"/>
      <c r="LUF113" s="23"/>
      <c r="LUG113" s="23"/>
      <c r="LUH113" s="23"/>
      <c r="LUI113" s="23"/>
      <c r="LUJ113" s="23"/>
      <c r="LUK113" s="23"/>
      <c r="LUL113" s="23"/>
      <c r="LUM113" s="23"/>
      <c r="LUN113" s="23"/>
      <c r="LUO113" s="23"/>
      <c r="LUP113" s="23"/>
      <c r="LUQ113" s="23"/>
      <c r="LUR113" s="23"/>
      <c r="LUS113" s="23"/>
      <c r="LUT113" s="23"/>
      <c r="LUU113" s="23"/>
      <c r="LUV113" s="23"/>
      <c r="LUW113" s="23"/>
      <c r="LUX113" s="23"/>
      <c r="LUY113" s="23"/>
      <c r="LUZ113" s="23"/>
      <c r="LVA113" s="23"/>
      <c r="LVB113" s="23"/>
      <c r="LVC113" s="23"/>
      <c r="LVD113" s="23"/>
      <c r="LVE113" s="23"/>
      <c r="LVF113" s="23"/>
      <c r="LVG113" s="23"/>
      <c r="LVH113" s="23"/>
      <c r="LVI113" s="23"/>
      <c r="LVJ113" s="23"/>
      <c r="LVK113" s="23"/>
      <c r="LVL113" s="23"/>
      <c r="LVM113" s="23"/>
      <c r="LVN113" s="23"/>
      <c r="LVO113" s="23"/>
      <c r="LVP113" s="23"/>
      <c r="LVQ113" s="23"/>
      <c r="LVR113" s="23"/>
      <c r="LVS113" s="23"/>
      <c r="LVT113" s="23"/>
      <c r="LVU113" s="23"/>
      <c r="LVV113" s="23"/>
      <c r="LVW113" s="23"/>
      <c r="LVX113" s="23"/>
      <c r="LVY113" s="23"/>
      <c r="LVZ113" s="23"/>
      <c r="LWA113" s="23"/>
      <c r="LWB113" s="23"/>
      <c r="LWC113" s="23"/>
      <c r="LWD113" s="23"/>
      <c r="LWE113" s="23"/>
      <c r="LWF113" s="23"/>
      <c r="LWG113" s="23"/>
      <c r="LWH113" s="23"/>
      <c r="LWI113" s="23"/>
      <c r="LWJ113" s="23"/>
      <c r="LWK113" s="23"/>
      <c r="LWL113" s="23"/>
      <c r="LWM113" s="23"/>
      <c r="LWN113" s="23"/>
      <c r="LWO113" s="23"/>
      <c r="LWP113" s="23"/>
      <c r="LWQ113" s="23"/>
      <c r="LWR113" s="23"/>
      <c r="LWS113" s="23"/>
      <c r="LWT113" s="23"/>
      <c r="LWU113" s="23"/>
      <c r="LWV113" s="23"/>
      <c r="LWW113" s="23"/>
      <c r="LWX113" s="23"/>
      <c r="LWY113" s="23"/>
      <c r="LWZ113" s="23"/>
      <c r="LXA113" s="23"/>
      <c r="LXB113" s="23"/>
      <c r="LXC113" s="23"/>
      <c r="LXD113" s="23"/>
      <c r="LXE113" s="23"/>
      <c r="LXF113" s="23"/>
      <c r="LXG113" s="23"/>
      <c r="LXH113" s="23"/>
      <c r="LXI113" s="23"/>
      <c r="LXJ113" s="23"/>
      <c r="LXK113" s="23"/>
      <c r="LXL113" s="23"/>
      <c r="LXM113" s="23"/>
      <c r="LXN113" s="23"/>
      <c r="LXO113" s="23"/>
      <c r="LXP113" s="23"/>
      <c r="LXQ113" s="23"/>
      <c r="LXR113" s="23"/>
      <c r="LXS113" s="23"/>
      <c r="LXT113" s="23"/>
      <c r="LXU113" s="23"/>
      <c r="LXV113" s="23"/>
      <c r="LXW113" s="23"/>
      <c r="LXX113" s="23"/>
      <c r="LXY113" s="23"/>
      <c r="LXZ113" s="23"/>
      <c r="LYA113" s="23"/>
      <c r="LYB113" s="23"/>
      <c r="LYC113" s="23"/>
      <c r="LYD113" s="23"/>
      <c r="LYE113" s="23"/>
      <c r="LYF113" s="23"/>
      <c r="LYG113" s="23"/>
      <c r="LYH113" s="23"/>
      <c r="LYI113" s="23"/>
      <c r="LYJ113" s="23"/>
      <c r="LYK113" s="23"/>
      <c r="LYL113" s="23"/>
      <c r="LYM113" s="23"/>
      <c r="LYN113" s="23"/>
      <c r="LYO113" s="23"/>
      <c r="LYP113" s="23"/>
      <c r="LYQ113" s="23"/>
      <c r="LYR113" s="23"/>
      <c r="LYS113" s="23"/>
      <c r="LYT113" s="23"/>
      <c r="LYU113" s="23"/>
      <c r="LYV113" s="23"/>
      <c r="LYW113" s="23"/>
      <c r="LYX113" s="23"/>
      <c r="LYY113" s="23"/>
      <c r="LYZ113" s="23"/>
      <c r="LZA113" s="23"/>
      <c r="LZB113" s="23"/>
      <c r="LZC113" s="23"/>
      <c r="LZD113" s="23"/>
      <c r="LZE113" s="23"/>
      <c r="LZF113" s="23"/>
      <c r="LZG113" s="23"/>
      <c r="LZH113" s="23"/>
      <c r="LZI113" s="23"/>
      <c r="LZJ113" s="23"/>
      <c r="LZK113" s="23"/>
      <c r="LZL113" s="23"/>
      <c r="LZM113" s="23"/>
      <c r="LZN113" s="23"/>
      <c r="LZO113" s="23"/>
      <c r="LZP113" s="23"/>
      <c r="LZQ113" s="23"/>
      <c r="LZR113" s="23"/>
      <c r="LZS113" s="23"/>
      <c r="LZT113" s="23"/>
      <c r="LZU113" s="23"/>
      <c r="LZV113" s="23"/>
      <c r="LZW113" s="23"/>
      <c r="LZX113" s="23"/>
      <c r="LZY113" s="23"/>
      <c r="LZZ113" s="23"/>
      <c r="MAA113" s="23"/>
      <c r="MAB113" s="23"/>
      <c r="MAC113" s="23"/>
      <c r="MAD113" s="23"/>
      <c r="MAE113" s="23"/>
      <c r="MAF113" s="23"/>
      <c r="MAG113" s="23"/>
      <c r="MAH113" s="23"/>
      <c r="MAI113" s="23"/>
      <c r="MAJ113" s="23"/>
      <c r="MAK113" s="23"/>
      <c r="MAL113" s="23"/>
      <c r="MAM113" s="23"/>
      <c r="MAN113" s="23"/>
      <c r="MAO113" s="23"/>
      <c r="MAP113" s="23"/>
      <c r="MAQ113" s="23"/>
      <c r="MAR113" s="23"/>
      <c r="MAS113" s="23"/>
      <c r="MAT113" s="23"/>
      <c r="MAU113" s="23"/>
      <c r="MAV113" s="23"/>
      <c r="MAW113" s="23"/>
      <c r="MAX113" s="23"/>
      <c r="MAY113" s="23"/>
      <c r="MAZ113" s="23"/>
      <c r="MBA113" s="23"/>
      <c r="MBB113" s="23"/>
      <c r="MBC113" s="23"/>
      <c r="MBD113" s="23"/>
      <c r="MBE113" s="23"/>
      <c r="MBF113" s="23"/>
      <c r="MBG113" s="23"/>
      <c r="MBH113" s="23"/>
      <c r="MBI113" s="23"/>
      <c r="MBJ113" s="23"/>
      <c r="MBK113" s="23"/>
      <c r="MBL113" s="23"/>
      <c r="MBM113" s="23"/>
      <c r="MBN113" s="23"/>
      <c r="MBO113" s="23"/>
      <c r="MBP113" s="23"/>
      <c r="MBQ113" s="23"/>
      <c r="MBR113" s="23"/>
      <c r="MBS113" s="23"/>
      <c r="MBT113" s="23"/>
      <c r="MBU113" s="23"/>
      <c r="MBV113" s="23"/>
      <c r="MBW113" s="23"/>
      <c r="MBX113" s="23"/>
      <c r="MBY113" s="23"/>
      <c r="MBZ113" s="23"/>
      <c r="MCA113" s="23"/>
      <c r="MCB113" s="23"/>
      <c r="MCC113" s="23"/>
      <c r="MCD113" s="23"/>
      <c r="MCE113" s="23"/>
      <c r="MCF113" s="23"/>
      <c r="MCG113" s="23"/>
      <c r="MCH113" s="23"/>
      <c r="MCI113" s="23"/>
      <c r="MCJ113" s="23"/>
      <c r="MCK113" s="23"/>
      <c r="MCL113" s="23"/>
      <c r="MCM113" s="23"/>
      <c r="MCN113" s="23"/>
      <c r="MCO113" s="23"/>
      <c r="MCP113" s="23"/>
      <c r="MCQ113" s="23"/>
      <c r="MCR113" s="23"/>
      <c r="MCS113" s="23"/>
      <c r="MCT113" s="23"/>
      <c r="MCU113" s="23"/>
      <c r="MCV113" s="23"/>
      <c r="MCW113" s="23"/>
      <c r="MCX113" s="23"/>
      <c r="MCY113" s="23"/>
      <c r="MCZ113" s="23"/>
      <c r="MDA113" s="23"/>
      <c r="MDB113" s="23"/>
      <c r="MDC113" s="23"/>
      <c r="MDD113" s="23"/>
      <c r="MDE113" s="23"/>
      <c r="MDF113" s="23"/>
      <c r="MDG113" s="23"/>
      <c r="MDH113" s="23"/>
      <c r="MDI113" s="23"/>
      <c r="MDJ113" s="23"/>
      <c r="MDK113" s="23"/>
      <c r="MDL113" s="23"/>
      <c r="MDM113" s="23"/>
      <c r="MDN113" s="23"/>
      <c r="MDO113" s="23"/>
      <c r="MDP113" s="23"/>
      <c r="MDQ113" s="23"/>
      <c r="MDR113" s="23"/>
      <c r="MDS113" s="23"/>
      <c r="MDT113" s="23"/>
      <c r="MDU113" s="23"/>
      <c r="MDV113" s="23"/>
      <c r="MDW113" s="23"/>
      <c r="MDX113" s="23"/>
      <c r="MDY113" s="23"/>
      <c r="MDZ113" s="23"/>
      <c r="MEA113" s="23"/>
      <c r="MEB113" s="23"/>
      <c r="MEC113" s="23"/>
      <c r="MED113" s="23"/>
      <c r="MEE113" s="23"/>
      <c r="MEF113" s="23"/>
      <c r="MEG113" s="23"/>
      <c r="MEH113" s="23"/>
      <c r="MEI113" s="23"/>
      <c r="MEJ113" s="23"/>
      <c r="MEK113" s="23"/>
      <c r="MEL113" s="23"/>
      <c r="MEM113" s="23"/>
      <c r="MEN113" s="23"/>
      <c r="MEO113" s="23"/>
      <c r="MEP113" s="23"/>
      <c r="MEQ113" s="23"/>
      <c r="MER113" s="23"/>
      <c r="MES113" s="23"/>
      <c r="MET113" s="23"/>
      <c r="MEU113" s="23"/>
      <c r="MEV113" s="23"/>
      <c r="MEW113" s="23"/>
      <c r="MEX113" s="23"/>
      <c r="MEY113" s="23"/>
      <c r="MEZ113" s="23"/>
      <c r="MFA113" s="23"/>
      <c r="MFB113" s="23"/>
      <c r="MFC113" s="23"/>
      <c r="MFD113" s="23"/>
      <c r="MFE113" s="23"/>
      <c r="MFF113" s="23"/>
      <c r="MFG113" s="23"/>
      <c r="MFH113" s="23"/>
      <c r="MFI113" s="23"/>
      <c r="MFJ113" s="23"/>
      <c r="MFK113" s="23"/>
      <c r="MFL113" s="23"/>
      <c r="MFM113" s="23"/>
      <c r="MFN113" s="23"/>
      <c r="MFO113" s="23"/>
      <c r="MFP113" s="23"/>
      <c r="MFQ113" s="23"/>
      <c r="MFR113" s="23"/>
      <c r="MFS113" s="23"/>
      <c r="MFT113" s="23"/>
      <c r="MFU113" s="23"/>
      <c r="MFV113" s="23"/>
      <c r="MFW113" s="23"/>
      <c r="MFX113" s="23"/>
      <c r="MFY113" s="23"/>
      <c r="MFZ113" s="23"/>
      <c r="MGA113" s="23"/>
      <c r="MGB113" s="23"/>
      <c r="MGC113" s="23"/>
      <c r="MGD113" s="23"/>
      <c r="MGE113" s="23"/>
      <c r="MGF113" s="23"/>
      <c r="MGG113" s="23"/>
      <c r="MGH113" s="23"/>
      <c r="MGI113" s="23"/>
      <c r="MGJ113" s="23"/>
      <c r="MGK113" s="23"/>
      <c r="MGL113" s="23"/>
      <c r="MGM113" s="23"/>
      <c r="MGN113" s="23"/>
      <c r="MGO113" s="23"/>
      <c r="MGP113" s="23"/>
      <c r="MGQ113" s="23"/>
      <c r="MGR113" s="23"/>
      <c r="MGS113" s="23"/>
      <c r="MGT113" s="23"/>
      <c r="MGU113" s="23"/>
      <c r="MGV113" s="23"/>
      <c r="MGW113" s="23"/>
      <c r="MGX113" s="23"/>
      <c r="MGY113" s="23"/>
      <c r="MGZ113" s="23"/>
      <c r="MHA113" s="23"/>
      <c r="MHB113" s="23"/>
      <c r="MHC113" s="23"/>
      <c r="MHD113" s="23"/>
      <c r="MHE113" s="23"/>
      <c r="MHF113" s="23"/>
      <c r="MHG113" s="23"/>
      <c r="MHH113" s="23"/>
      <c r="MHI113" s="23"/>
      <c r="MHJ113" s="23"/>
      <c r="MHK113" s="23"/>
      <c r="MHL113" s="23"/>
      <c r="MHM113" s="23"/>
      <c r="MHN113" s="23"/>
      <c r="MHO113" s="23"/>
      <c r="MHP113" s="23"/>
      <c r="MHQ113" s="23"/>
      <c r="MHR113" s="23"/>
      <c r="MHS113" s="23"/>
      <c r="MHT113" s="23"/>
      <c r="MHU113" s="23"/>
      <c r="MHV113" s="23"/>
      <c r="MHW113" s="23"/>
      <c r="MHX113" s="23"/>
      <c r="MHY113" s="23"/>
      <c r="MHZ113" s="23"/>
      <c r="MIA113" s="23"/>
      <c r="MIB113" s="23"/>
      <c r="MIC113" s="23"/>
      <c r="MID113" s="23"/>
      <c r="MIE113" s="23"/>
      <c r="MIF113" s="23"/>
      <c r="MIG113" s="23"/>
      <c r="MIH113" s="23"/>
      <c r="MII113" s="23"/>
      <c r="MIJ113" s="23"/>
      <c r="MIK113" s="23"/>
      <c r="MIL113" s="23"/>
      <c r="MIM113" s="23"/>
      <c r="MIN113" s="23"/>
      <c r="MIO113" s="23"/>
      <c r="MIP113" s="23"/>
      <c r="MIQ113" s="23"/>
      <c r="MIR113" s="23"/>
      <c r="MIS113" s="23"/>
      <c r="MIT113" s="23"/>
      <c r="MIU113" s="23"/>
      <c r="MIV113" s="23"/>
      <c r="MIW113" s="23"/>
      <c r="MIX113" s="23"/>
      <c r="MIY113" s="23"/>
      <c r="MIZ113" s="23"/>
      <c r="MJA113" s="23"/>
      <c r="MJB113" s="23"/>
      <c r="MJC113" s="23"/>
      <c r="MJD113" s="23"/>
      <c r="MJE113" s="23"/>
      <c r="MJF113" s="23"/>
      <c r="MJG113" s="23"/>
      <c r="MJH113" s="23"/>
      <c r="MJI113" s="23"/>
      <c r="MJJ113" s="23"/>
      <c r="MJK113" s="23"/>
      <c r="MJL113" s="23"/>
      <c r="MJM113" s="23"/>
      <c r="MJN113" s="23"/>
      <c r="MJO113" s="23"/>
      <c r="MJP113" s="23"/>
      <c r="MJQ113" s="23"/>
      <c r="MJR113" s="23"/>
      <c r="MJS113" s="23"/>
      <c r="MJT113" s="23"/>
      <c r="MJU113" s="23"/>
      <c r="MJV113" s="23"/>
      <c r="MJW113" s="23"/>
      <c r="MJX113" s="23"/>
      <c r="MJY113" s="23"/>
      <c r="MJZ113" s="23"/>
      <c r="MKA113" s="23"/>
      <c r="MKB113" s="23"/>
      <c r="MKC113" s="23"/>
      <c r="MKD113" s="23"/>
      <c r="MKE113" s="23"/>
      <c r="MKF113" s="23"/>
      <c r="MKG113" s="23"/>
      <c r="MKH113" s="23"/>
      <c r="MKI113" s="23"/>
      <c r="MKJ113" s="23"/>
      <c r="MKK113" s="23"/>
      <c r="MKL113" s="23"/>
      <c r="MKM113" s="23"/>
      <c r="MKN113" s="23"/>
      <c r="MKO113" s="23"/>
      <c r="MKP113" s="23"/>
      <c r="MKQ113" s="23"/>
      <c r="MKR113" s="23"/>
      <c r="MKS113" s="23"/>
      <c r="MKT113" s="23"/>
      <c r="MKU113" s="23"/>
      <c r="MKV113" s="23"/>
      <c r="MKW113" s="23"/>
      <c r="MKX113" s="23"/>
      <c r="MKY113" s="23"/>
      <c r="MKZ113" s="23"/>
      <c r="MLA113" s="23"/>
      <c r="MLB113" s="23"/>
      <c r="MLC113" s="23"/>
      <c r="MLD113" s="23"/>
      <c r="MLE113" s="23"/>
      <c r="MLF113" s="23"/>
      <c r="MLG113" s="23"/>
      <c r="MLH113" s="23"/>
      <c r="MLI113" s="23"/>
      <c r="MLJ113" s="23"/>
      <c r="MLK113" s="23"/>
      <c r="MLL113" s="23"/>
      <c r="MLM113" s="23"/>
      <c r="MLN113" s="23"/>
      <c r="MLO113" s="23"/>
      <c r="MLP113" s="23"/>
      <c r="MLQ113" s="23"/>
      <c r="MLR113" s="23"/>
      <c r="MLS113" s="23"/>
      <c r="MLT113" s="23"/>
      <c r="MLU113" s="23"/>
      <c r="MLV113" s="23"/>
      <c r="MLW113" s="23"/>
      <c r="MLX113" s="23"/>
      <c r="MLY113" s="23"/>
      <c r="MLZ113" s="23"/>
      <c r="MMA113" s="23"/>
      <c r="MMB113" s="23"/>
      <c r="MMC113" s="23"/>
      <c r="MMD113" s="23"/>
      <c r="MME113" s="23"/>
      <c r="MMF113" s="23"/>
      <c r="MMG113" s="23"/>
      <c r="MMH113" s="23"/>
      <c r="MMI113" s="23"/>
      <c r="MMJ113" s="23"/>
      <c r="MMK113" s="23"/>
      <c r="MML113" s="23"/>
      <c r="MMM113" s="23"/>
      <c r="MMN113" s="23"/>
      <c r="MMO113" s="23"/>
      <c r="MMP113" s="23"/>
      <c r="MMQ113" s="23"/>
      <c r="MMR113" s="23"/>
      <c r="MMS113" s="23"/>
      <c r="MMT113" s="23"/>
      <c r="MMU113" s="23"/>
      <c r="MMV113" s="23"/>
      <c r="MMW113" s="23"/>
      <c r="MMX113" s="23"/>
      <c r="MMY113" s="23"/>
      <c r="MMZ113" s="23"/>
      <c r="MNA113" s="23"/>
      <c r="MNB113" s="23"/>
      <c r="MNC113" s="23"/>
      <c r="MND113" s="23"/>
      <c r="MNE113" s="23"/>
      <c r="MNF113" s="23"/>
      <c r="MNG113" s="23"/>
      <c r="MNH113" s="23"/>
      <c r="MNI113" s="23"/>
      <c r="MNJ113" s="23"/>
      <c r="MNK113" s="23"/>
      <c r="MNL113" s="23"/>
      <c r="MNM113" s="23"/>
      <c r="MNN113" s="23"/>
      <c r="MNO113" s="23"/>
      <c r="MNP113" s="23"/>
      <c r="MNQ113" s="23"/>
      <c r="MNR113" s="23"/>
      <c r="MNS113" s="23"/>
      <c r="MNT113" s="23"/>
      <c r="MNU113" s="23"/>
      <c r="MNV113" s="23"/>
      <c r="MNW113" s="23"/>
      <c r="MNX113" s="23"/>
      <c r="MNY113" s="23"/>
      <c r="MNZ113" s="23"/>
      <c r="MOA113" s="23"/>
      <c r="MOB113" s="23"/>
      <c r="MOC113" s="23"/>
      <c r="MOD113" s="23"/>
      <c r="MOE113" s="23"/>
      <c r="MOF113" s="23"/>
      <c r="MOG113" s="23"/>
      <c r="MOH113" s="23"/>
      <c r="MOI113" s="23"/>
      <c r="MOJ113" s="23"/>
      <c r="MOK113" s="23"/>
      <c r="MOL113" s="23"/>
      <c r="MOM113" s="23"/>
      <c r="MON113" s="23"/>
      <c r="MOO113" s="23"/>
      <c r="MOP113" s="23"/>
      <c r="MOQ113" s="23"/>
      <c r="MOR113" s="23"/>
      <c r="MOS113" s="23"/>
      <c r="MOT113" s="23"/>
      <c r="MOU113" s="23"/>
      <c r="MOV113" s="23"/>
      <c r="MOW113" s="23"/>
      <c r="MOX113" s="23"/>
      <c r="MOY113" s="23"/>
      <c r="MOZ113" s="23"/>
      <c r="MPA113" s="23"/>
      <c r="MPB113" s="23"/>
      <c r="MPC113" s="23"/>
      <c r="MPD113" s="23"/>
      <c r="MPE113" s="23"/>
      <c r="MPF113" s="23"/>
      <c r="MPG113" s="23"/>
      <c r="MPH113" s="23"/>
      <c r="MPI113" s="23"/>
      <c r="MPJ113" s="23"/>
      <c r="MPK113" s="23"/>
      <c r="MPL113" s="23"/>
      <c r="MPM113" s="23"/>
      <c r="MPN113" s="23"/>
      <c r="MPO113" s="23"/>
      <c r="MPP113" s="23"/>
      <c r="MPQ113" s="23"/>
      <c r="MPR113" s="23"/>
      <c r="MPS113" s="23"/>
      <c r="MPT113" s="23"/>
      <c r="MPU113" s="23"/>
      <c r="MPV113" s="23"/>
      <c r="MPW113" s="23"/>
      <c r="MPX113" s="23"/>
      <c r="MPY113" s="23"/>
      <c r="MPZ113" s="23"/>
      <c r="MQA113" s="23"/>
      <c r="MQB113" s="23"/>
      <c r="MQC113" s="23"/>
      <c r="MQD113" s="23"/>
      <c r="MQE113" s="23"/>
      <c r="MQF113" s="23"/>
      <c r="MQG113" s="23"/>
      <c r="MQH113" s="23"/>
      <c r="MQI113" s="23"/>
      <c r="MQJ113" s="23"/>
      <c r="MQK113" s="23"/>
      <c r="MQL113" s="23"/>
      <c r="MQM113" s="23"/>
      <c r="MQN113" s="23"/>
      <c r="MQO113" s="23"/>
      <c r="MQP113" s="23"/>
      <c r="MQQ113" s="23"/>
      <c r="MQR113" s="23"/>
      <c r="MQS113" s="23"/>
      <c r="MQT113" s="23"/>
      <c r="MQU113" s="23"/>
      <c r="MQV113" s="23"/>
      <c r="MQW113" s="23"/>
      <c r="MQX113" s="23"/>
      <c r="MQY113" s="23"/>
      <c r="MQZ113" s="23"/>
      <c r="MRA113" s="23"/>
      <c r="MRB113" s="23"/>
      <c r="MRC113" s="23"/>
      <c r="MRD113" s="23"/>
      <c r="MRE113" s="23"/>
      <c r="MRF113" s="23"/>
      <c r="MRG113" s="23"/>
      <c r="MRH113" s="23"/>
      <c r="MRI113" s="23"/>
      <c r="MRJ113" s="23"/>
      <c r="MRK113" s="23"/>
      <c r="MRL113" s="23"/>
      <c r="MRM113" s="23"/>
      <c r="MRN113" s="23"/>
      <c r="MRO113" s="23"/>
      <c r="MRP113" s="23"/>
      <c r="MRQ113" s="23"/>
      <c r="MRR113" s="23"/>
      <c r="MRS113" s="23"/>
      <c r="MRT113" s="23"/>
      <c r="MRU113" s="23"/>
      <c r="MRV113" s="23"/>
      <c r="MRW113" s="23"/>
      <c r="MRX113" s="23"/>
      <c r="MRY113" s="23"/>
      <c r="MRZ113" s="23"/>
      <c r="MSA113" s="23"/>
      <c r="MSB113" s="23"/>
      <c r="MSC113" s="23"/>
      <c r="MSD113" s="23"/>
      <c r="MSE113" s="23"/>
      <c r="MSF113" s="23"/>
      <c r="MSG113" s="23"/>
      <c r="MSH113" s="23"/>
      <c r="MSI113" s="23"/>
      <c r="MSJ113" s="23"/>
      <c r="MSK113" s="23"/>
      <c r="MSL113" s="23"/>
      <c r="MSM113" s="23"/>
      <c r="MSN113" s="23"/>
      <c r="MSO113" s="23"/>
      <c r="MSP113" s="23"/>
      <c r="MSQ113" s="23"/>
      <c r="MSR113" s="23"/>
      <c r="MSS113" s="23"/>
      <c r="MST113" s="23"/>
      <c r="MSU113" s="23"/>
      <c r="MSV113" s="23"/>
      <c r="MSW113" s="23"/>
      <c r="MSX113" s="23"/>
      <c r="MSY113" s="23"/>
      <c r="MSZ113" s="23"/>
      <c r="MTA113" s="23"/>
      <c r="MTB113" s="23"/>
      <c r="MTC113" s="23"/>
      <c r="MTD113" s="23"/>
      <c r="MTE113" s="23"/>
      <c r="MTF113" s="23"/>
      <c r="MTG113" s="23"/>
      <c r="MTH113" s="23"/>
      <c r="MTI113" s="23"/>
      <c r="MTJ113" s="23"/>
      <c r="MTK113" s="23"/>
      <c r="MTL113" s="23"/>
      <c r="MTM113" s="23"/>
      <c r="MTN113" s="23"/>
      <c r="MTO113" s="23"/>
      <c r="MTP113" s="23"/>
      <c r="MTQ113" s="23"/>
      <c r="MTR113" s="23"/>
      <c r="MTS113" s="23"/>
      <c r="MTT113" s="23"/>
      <c r="MTU113" s="23"/>
      <c r="MTV113" s="23"/>
      <c r="MTW113" s="23"/>
      <c r="MTX113" s="23"/>
      <c r="MTY113" s="23"/>
      <c r="MTZ113" s="23"/>
      <c r="MUA113" s="23"/>
      <c r="MUB113" s="23"/>
      <c r="MUC113" s="23"/>
      <c r="MUD113" s="23"/>
      <c r="MUE113" s="23"/>
      <c r="MUF113" s="23"/>
      <c r="MUG113" s="23"/>
      <c r="MUH113" s="23"/>
      <c r="MUI113" s="23"/>
      <c r="MUJ113" s="23"/>
      <c r="MUK113" s="23"/>
      <c r="MUL113" s="23"/>
      <c r="MUM113" s="23"/>
      <c r="MUN113" s="23"/>
      <c r="MUO113" s="23"/>
      <c r="MUP113" s="23"/>
      <c r="MUQ113" s="23"/>
      <c r="MUR113" s="23"/>
      <c r="MUS113" s="23"/>
      <c r="MUT113" s="23"/>
      <c r="MUU113" s="23"/>
      <c r="MUV113" s="23"/>
      <c r="MUW113" s="23"/>
      <c r="MUX113" s="23"/>
      <c r="MUY113" s="23"/>
      <c r="MUZ113" s="23"/>
      <c r="MVA113" s="23"/>
      <c r="MVB113" s="23"/>
      <c r="MVC113" s="23"/>
      <c r="MVD113" s="23"/>
      <c r="MVE113" s="23"/>
      <c r="MVF113" s="23"/>
      <c r="MVG113" s="23"/>
      <c r="MVH113" s="23"/>
      <c r="MVI113" s="23"/>
      <c r="MVJ113" s="23"/>
      <c r="MVK113" s="23"/>
      <c r="MVL113" s="23"/>
      <c r="MVM113" s="23"/>
      <c r="MVN113" s="23"/>
      <c r="MVO113" s="23"/>
      <c r="MVP113" s="23"/>
      <c r="MVQ113" s="23"/>
      <c r="MVR113" s="23"/>
      <c r="MVS113" s="23"/>
      <c r="MVT113" s="23"/>
      <c r="MVU113" s="23"/>
      <c r="MVV113" s="23"/>
      <c r="MVW113" s="23"/>
      <c r="MVX113" s="23"/>
      <c r="MVY113" s="23"/>
      <c r="MVZ113" s="23"/>
      <c r="MWA113" s="23"/>
      <c r="MWB113" s="23"/>
      <c r="MWC113" s="23"/>
      <c r="MWD113" s="23"/>
      <c r="MWE113" s="23"/>
      <c r="MWF113" s="23"/>
      <c r="MWG113" s="23"/>
      <c r="MWH113" s="23"/>
      <c r="MWI113" s="23"/>
      <c r="MWJ113" s="23"/>
      <c r="MWK113" s="23"/>
      <c r="MWL113" s="23"/>
      <c r="MWM113" s="23"/>
      <c r="MWN113" s="23"/>
      <c r="MWO113" s="23"/>
      <c r="MWP113" s="23"/>
      <c r="MWQ113" s="23"/>
      <c r="MWR113" s="23"/>
      <c r="MWS113" s="23"/>
      <c r="MWT113" s="23"/>
      <c r="MWU113" s="23"/>
      <c r="MWV113" s="23"/>
      <c r="MWW113" s="23"/>
      <c r="MWX113" s="23"/>
      <c r="MWY113" s="23"/>
      <c r="MWZ113" s="23"/>
      <c r="MXA113" s="23"/>
      <c r="MXB113" s="23"/>
      <c r="MXC113" s="23"/>
      <c r="MXD113" s="23"/>
      <c r="MXE113" s="23"/>
      <c r="MXF113" s="23"/>
      <c r="MXG113" s="23"/>
      <c r="MXH113" s="23"/>
      <c r="MXI113" s="23"/>
      <c r="MXJ113" s="23"/>
      <c r="MXK113" s="23"/>
      <c r="MXL113" s="23"/>
      <c r="MXM113" s="23"/>
      <c r="MXN113" s="23"/>
      <c r="MXO113" s="23"/>
      <c r="MXP113" s="23"/>
      <c r="MXQ113" s="23"/>
      <c r="MXR113" s="23"/>
      <c r="MXS113" s="23"/>
      <c r="MXT113" s="23"/>
      <c r="MXU113" s="23"/>
      <c r="MXV113" s="23"/>
      <c r="MXW113" s="23"/>
      <c r="MXX113" s="23"/>
      <c r="MXY113" s="23"/>
      <c r="MXZ113" s="23"/>
      <c r="MYA113" s="23"/>
      <c r="MYB113" s="23"/>
      <c r="MYC113" s="23"/>
      <c r="MYD113" s="23"/>
      <c r="MYE113" s="23"/>
      <c r="MYF113" s="23"/>
      <c r="MYG113" s="23"/>
      <c r="MYH113" s="23"/>
      <c r="MYI113" s="23"/>
      <c r="MYJ113" s="23"/>
      <c r="MYK113" s="23"/>
      <c r="MYL113" s="23"/>
      <c r="MYM113" s="23"/>
      <c r="MYN113" s="23"/>
      <c r="MYO113" s="23"/>
      <c r="MYP113" s="23"/>
      <c r="MYQ113" s="23"/>
      <c r="MYR113" s="23"/>
      <c r="MYS113" s="23"/>
      <c r="MYT113" s="23"/>
      <c r="MYU113" s="23"/>
      <c r="MYV113" s="23"/>
      <c r="MYW113" s="23"/>
      <c r="MYX113" s="23"/>
      <c r="MYY113" s="23"/>
      <c r="MYZ113" s="23"/>
      <c r="MZA113" s="23"/>
      <c r="MZB113" s="23"/>
      <c r="MZC113" s="23"/>
      <c r="MZD113" s="23"/>
      <c r="MZE113" s="23"/>
      <c r="MZF113" s="23"/>
      <c r="MZG113" s="23"/>
      <c r="MZH113" s="23"/>
      <c r="MZI113" s="23"/>
      <c r="MZJ113" s="23"/>
      <c r="MZK113" s="23"/>
      <c r="MZL113" s="23"/>
      <c r="MZM113" s="23"/>
      <c r="MZN113" s="23"/>
      <c r="MZO113" s="23"/>
      <c r="MZP113" s="23"/>
      <c r="MZQ113" s="23"/>
      <c r="MZR113" s="23"/>
      <c r="MZS113" s="23"/>
      <c r="MZT113" s="23"/>
      <c r="MZU113" s="23"/>
      <c r="MZV113" s="23"/>
      <c r="MZW113" s="23"/>
      <c r="MZX113" s="23"/>
      <c r="MZY113" s="23"/>
      <c r="MZZ113" s="23"/>
      <c r="NAA113" s="23"/>
      <c r="NAB113" s="23"/>
      <c r="NAC113" s="23"/>
      <c r="NAD113" s="23"/>
      <c r="NAE113" s="23"/>
      <c r="NAF113" s="23"/>
      <c r="NAG113" s="23"/>
      <c r="NAH113" s="23"/>
      <c r="NAI113" s="23"/>
      <c r="NAJ113" s="23"/>
      <c r="NAK113" s="23"/>
      <c r="NAL113" s="23"/>
      <c r="NAM113" s="23"/>
      <c r="NAN113" s="23"/>
      <c r="NAO113" s="23"/>
      <c r="NAP113" s="23"/>
      <c r="NAQ113" s="23"/>
      <c r="NAR113" s="23"/>
      <c r="NAS113" s="23"/>
      <c r="NAT113" s="23"/>
      <c r="NAU113" s="23"/>
      <c r="NAV113" s="23"/>
      <c r="NAW113" s="23"/>
      <c r="NAX113" s="23"/>
      <c r="NAY113" s="23"/>
      <c r="NAZ113" s="23"/>
      <c r="NBA113" s="23"/>
      <c r="NBB113" s="23"/>
      <c r="NBC113" s="23"/>
      <c r="NBD113" s="23"/>
      <c r="NBE113" s="23"/>
      <c r="NBF113" s="23"/>
      <c r="NBG113" s="23"/>
      <c r="NBH113" s="23"/>
      <c r="NBI113" s="23"/>
      <c r="NBJ113" s="23"/>
      <c r="NBK113" s="23"/>
      <c r="NBL113" s="23"/>
      <c r="NBM113" s="23"/>
      <c r="NBN113" s="23"/>
      <c r="NBO113" s="23"/>
      <c r="NBP113" s="23"/>
      <c r="NBQ113" s="23"/>
      <c r="NBR113" s="23"/>
      <c r="NBS113" s="23"/>
      <c r="NBT113" s="23"/>
      <c r="NBU113" s="23"/>
      <c r="NBV113" s="23"/>
      <c r="NBW113" s="23"/>
      <c r="NBX113" s="23"/>
      <c r="NBY113" s="23"/>
      <c r="NBZ113" s="23"/>
      <c r="NCA113" s="23"/>
      <c r="NCB113" s="23"/>
      <c r="NCC113" s="23"/>
      <c r="NCD113" s="23"/>
      <c r="NCE113" s="23"/>
      <c r="NCF113" s="23"/>
      <c r="NCG113" s="23"/>
      <c r="NCH113" s="23"/>
      <c r="NCI113" s="23"/>
      <c r="NCJ113" s="23"/>
      <c r="NCK113" s="23"/>
      <c r="NCL113" s="23"/>
      <c r="NCM113" s="23"/>
      <c r="NCN113" s="23"/>
      <c r="NCO113" s="23"/>
      <c r="NCP113" s="23"/>
      <c r="NCQ113" s="23"/>
      <c r="NCR113" s="23"/>
      <c r="NCS113" s="23"/>
      <c r="NCT113" s="23"/>
      <c r="NCU113" s="23"/>
      <c r="NCV113" s="23"/>
      <c r="NCW113" s="23"/>
      <c r="NCX113" s="23"/>
      <c r="NCY113" s="23"/>
      <c r="NCZ113" s="23"/>
      <c r="NDA113" s="23"/>
      <c r="NDB113" s="23"/>
      <c r="NDC113" s="23"/>
      <c r="NDD113" s="23"/>
      <c r="NDE113" s="23"/>
      <c r="NDF113" s="23"/>
      <c r="NDG113" s="23"/>
      <c r="NDH113" s="23"/>
      <c r="NDI113" s="23"/>
      <c r="NDJ113" s="23"/>
      <c r="NDK113" s="23"/>
      <c r="NDL113" s="23"/>
      <c r="NDM113" s="23"/>
      <c r="NDN113" s="23"/>
      <c r="NDO113" s="23"/>
      <c r="NDP113" s="23"/>
      <c r="NDQ113" s="23"/>
      <c r="NDR113" s="23"/>
      <c r="NDS113" s="23"/>
      <c r="NDT113" s="23"/>
      <c r="NDU113" s="23"/>
      <c r="NDV113" s="23"/>
      <c r="NDW113" s="23"/>
      <c r="NDX113" s="23"/>
      <c r="NDY113" s="23"/>
      <c r="NDZ113" s="23"/>
      <c r="NEA113" s="23"/>
      <c r="NEB113" s="23"/>
      <c r="NEC113" s="23"/>
      <c r="NED113" s="23"/>
      <c r="NEE113" s="23"/>
      <c r="NEF113" s="23"/>
      <c r="NEG113" s="23"/>
      <c r="NEH113" s="23"/>
      <c r="NEI113" s="23"/>
      <c r="NEJ113" s="23"/>
      <c r="NEK113" s="23"/>
      <c r="NEL113" s="23"/>
      <c r="NEM113" s="23"/>
      <c r="NEN113" s="23"/>
      <c r="NEO113" s="23"/>
      <c r="NEP113" s="23"/>
      <c r="NEQ113" s="23"/>
      <c r="NER113" s="23"/>
      <c r="NES113" s="23"/>
      <c r="NET113" s="23"/>
      <c r="NEU113" s="23"/>
      <c r="NEV113" s="23"/>
      <c r="NEW113" s="23"/>
      <c r="NEX113" s="23"/>
      <c r="NEY113" s="23"/>
      <c r="NEZ113" s="23"/>
      <c r="NFA113" s="23"/>
      <c r="NFB113" s="23"/>
      <c r="NFC113" s="23"/>
      <c r="NFD113" s="23"/>
      <c r="NFE113" s="23"/>
      <c r="NFF113" s="23"/>
      <c r="NFG113" s="23"/>
      <c r="NFH113" s="23"/>
      <c r="NFI113" s="23"/>
      <c r="NFJ113" s="23"/>
      <c r="NFK113" s="23"/>
      <c r="NFL113" s="23"/>
      <c r="NFM113" s="23"/>
      <c r="NFN113" s="23"/>
      <c r="NFO113" s="23"/>
      <c r="NFP113" s="23"/>
      <c r="NFQ113" s="23"/>
      <c r="NFR113" s="23"/>
      <c r="NFS113" s="23"/>
      <c r="NFT113" s="23"/>
      <c r="NFU113" s="23"/>
      <c r="NFV113" s="23"/>
      <c r="NFW113" s="23"/>
      <c r="NFX113" s="23"/>
      <c r="NFY113" s="23"/>
      <c r="NFZ113" s="23"/>
      <c r="NGA113" s="23"/>
      <c r="NGB113" s="23"/>
      <c r="NGC113" s="23"/>
      <c r="NGD113" s="23"/>
      <c r="NGE113" s="23"/>
      <c r="NGF113" s="23"/>
      <c r="NGG113" s="23"/>
      <c r="NGH113" s="23"/>
      <c r="NGI113" s="23"/>
      <c r="NGJ113" s="23"/>
      <c r="NGK113" s="23"/>
      <c r="NGL113" s="23"/>
      <c r="NGM113" s="23"/>
      <c r="NGN113" s="23"/>
      <c r="NGO113" s="23"/>
      <c r="NGP113" s="23"/>
      <c r="NGQ113" s="23"/>
      <c r="NGR113" s="23"/>
      <c r="NGS113" s="23"/>
      <c r="NGT113" s="23"/>
      <c r="NGU113" s="23"/>
      <c r="NGV113" s="23"/>
      <c r="NGW113" s="23"/>
      <c r="NGX113" s="23"/>
      <c r="NGY113" s="23"/>
      <c r="NGZ113" s="23"/>
      <c r="NHA113" s="23"/>
      <c r="NHB113" s="23"/>
      <c r="NHC113" s="23"/>
      <c r="NHD113" s="23"/>
      <c r="NHE113" s="23"/>
      <c r="NHF113" s="23"/>
      <c r="NHG113" s="23"/>
      <c r="NHH113" s="23"/>
      <c r="NHI113" s="23"/>
      <c r="NHJ113" s="23"/>
      <c r="NHK113" s="23"/>
      <c r="NHL113" s="23"/>
      <c r="NHM113" s="23"/>
      <c r="NHN113" s="23"/>
      <c r="NHO113" s="23"/>
      <c r="NHP113" s="23"/>
      <c r="NHQ113" s="23"/>
      <c r="NHR113" s="23"/>
      <c r="NHS113" s="23"/>
      <c r="NHT113" s="23"/>
      <c r="NHU113" s="23"/>
      <c r="NHV113" s="23"/>
      <c r="NHW113" s="23"/>
      <c r="NHX113" s="23"/>
      <c r="NHY113" s="23"/>
      <c r="NHZ113" s="23"/>
      <c r="NIA113" s="23"/>
      <c r="NIB113" s="23"/>
      <c r="NIC113" s="23"/>
      <c r="NID113" s="23"/>
      <c r="NIE113" s="23"/>
      <c r="NIF113" s="23"/>
      <c r="NIG113" s="23"/>
      <c r="NIH113" s="23"/>
      <c r="NII113" s="23"/>
      <c r="NIJ113" s="23"/>
      <c r="NIK113" s="23"/>
      <c r="NIL113" s="23"/>
      <c r="NIM113" s="23"/>
      <c r="NIN113" s="23"/>
      <c r="NIO113" s="23"/>
      <c r="NIP113" s="23"/>
      <c r="NIQ113" s="23"/>
      <c r="NIR113" s="23"/>
      <c r="NIS113" s="23"/>
      <c r="NIT113" s="23"/>
      <c r="NIU113" s="23"/>
      <c r="NIV113" s="23"/>
      <c r="NIW113" s="23"/>
      <c r="NIX113" s="23"/>
      <c r="NIY113" s="23"/>
      <c r="NIZ113" s="23"/>
      <c r="NJA113" s="23"/>
      <c r="NJB113" s="23"/>
      <c r="NJC113" s="23"/>
      <c r="NJD113" s="23"/>
      <c r="NJE113" s="23"/>
      <c r="NJF113" s="23"/>
      <c r="NJG113" s="23"/>
      <c r="NJH113" s="23"/>
      <c r="NJI113" s="23"/>
      <c r="NJJ113" s="23"/>
      <c r="NJK113" s="23"/>
      <c r="NJL113" s="23"/>
      <c r="NJM113" s="23"/>
      <c r="NJN113" s="23"/>
      <c r="NJO113" s="23"/>
      <c r="NJP113" s="23"/>
      <c r="NJQ113" s="23"/>
      <c r="NJR113" s="23"/>
      <c r="NJS113" s="23"/>
      <c r="NJT113" s="23"/>
      <c r="NJU113" s="23"/>
      <c r="NJV113" s="23"/>
      <c r="NJW113" s="23"/>
      <c r="NJX113" s="23"/>
      <c r="NJY113" s="23"/>
      <c r="NJZ113" s="23"/>
      <c r="NKA113" s="23"/>
      <c r="NKB113" s="23"/>
      <c r="NKC113" s="23"/>
      <c r="NKD113" s="23"/>
      <c r="NKE113" s="23"/>
      <c r="NKF113" s="23"/>
      <c r="NKG113" s="23"/>
      <c r="NKH113" s="23"/>
      <c r="NKI113" s="23"/>
      <c r="NKJ113" s="23"/>
      <c r="NKK113" s="23"/>
      <c r="NKL113" s="23"/>
      <c r="NKM113" s="23"/>
      <c r="NKN113" s="23"/>
      <c r="NKO113" s="23"/>
      <c r="NKP113" s="23"/>
      <c r="NKQ113" s="23"/>
      <c r="NKR113" s="23"/>
      <c r="NKS113" s="23"/>
      <c r="NKT113" s="23"/>
      <c r="NKU113" s="23"/>
      <c r="NKV113" s="23"/>
      <c r="NKW113" s="23"/>
      <c r="NKX113" s="23"/>
      <c r="NKY113" s="23"/>
      <c r="NKZ113" s="23"/>
      <c r="NLA113" s="23"/>
      <c r="NLB113" s="23"/>
      <c r="NLC113" s="23"/>
      <c r="NLD113" s="23"/>
      <c r="NLE113" s="23"/>
      <c r="NLF113" s="23"/>
      <c r="NLG113" s="23"/>
      <c r="NLH113" s="23"/>
      <c r="NLI113" s="23"/>
      <c r="NLJ113" s="23"/>
      <c r="NLK113" s="23"/>
      <c r="NLL113" s="23"/>
      <c r="NLM113" s="23"/>
      <c r="NLN113" s="23"/>
      <c r="NLO113" s="23"/>
      <c r="NLP113" s="23"/>
      <c r="NLQ113" s="23"/>
      <c r="NLR113" s="23"/>
      <c r="NLS113" s="23"/>
      <c r="NLT113" s="23"/>
      <c r="NLU113" s="23"/>
      <c r="NLV113" s="23"/>
      <c r="NLW113" s="23"/>
      <c r="NLX113" s="23"/>
      <c r="NLY113" s="23"/>
      <c r="NLZ113" s="23"/>
      <c r="NMA113" s="23"/>
      <c r="NMB113" s="23"/>
      <c r="NMC113" s="23"/>
      <c r="NMD113" s="23"/>
      <c r="NME113" s="23"/>
      <c r="NMF113" s="23"/>
      <c r="NMG113" s="23"/>
      <c r="NMH113" s="23"/>
      <c r="NMI113" s="23"/>
      <c r="NMJ113" s="23"/>
      <c r="NMK113" s="23"/>
      <c r="NML113" s="23"/>
      <c r="NMM113" s="23"/>
      <c r="NMN113" s="23"/>
      <c r="NMO113" s="23"/>
      <c r="NMP113" s="23"/>
      <c r="NMQ113" s="23"/>
      <c r="NMR113" s="23"/>
      <c r="NMS113" s="23"/>
      <c r="NMT113" s="23"/>
      <c r="NMU113" s="23"/>
      <c r="NMV113" s="23"/>
      <c r="NMW113" s="23"/>
      <c r="NMX113" s="23"/>
      <c r="NMY113" s="23"/>
      <c r="NMZ113" s="23"/>
      <c r="NNA113" s="23"/>
      <c r="NNB113" s="23"/>
      <c r="NNC113" s="23"/>
      <c r="NND113" s="23"/>
      <c r="NNE113" s="23"/>
      <c r="NNF113" s="23"/>
      <c r="NNG113" s="23"/>
      <c r="NNH113" s="23"/>
      <c r="NNI113" s="23"/>
      <c r="NNJ113" s="23"/>
      <c r="NNK113" s="23"/>
      <c r="NNL113" s="23"/>
      <c r="NNM113" s="23"/>
      <c r="NNN113" s="23"/>
      <c r="NNO113" s="23"/>
      <c r="NNP113" s="23"/>
      <c r="NNQ113" s="23"/>
      <c r="NNR113" s="23"/>
      <c r="NNS113" s="23"/>
      <c r="NNT113" s="23"/>
      <c r="NNU113" s="23"/>
      <c r="NNV113" s="23"/>
      <c r="NNW113" s="23"/>
      <c r="NNX113" s="23"/>
      <c r="NNY113" s="23"/>
      <c r="NNZ113" s="23"/>
      <c r="NOA113" s="23"/>
      <c r="NOB113" s="23"/>
      <c r="NOC113" s="23"/>
      <c r="NOD113" s="23"/>
      <c r="NOE113" s="23"/>
      <c r="NOF113" s="23"/>
      <c r="NOG113" s="23"/>
      <c r="NOH113" s="23"/>
      <c r="NOI113" s="23"/>
      <c r="NOJ113" s="23"/>
      <c r="NOK113" s="23"/>
      <c r="NOL113" s="23"/>
      <c r="NOM113" s="23"/>
      <c r="NON113" s="23"/>
      <c r="NOO113" s="23"/>
      <c r="NOP113" s="23"/>
      <c r="NOQ113" s="23"/>
      <c r="NOR113" s="23"/>
      <c r="NOS113" s="23"/>
      <c r="NOT113" s="23"/>
      <c r="NOU113" s="23"/>
      <c r="NOV113" s="23"/>
      <c r="NOW113" s="23"/>
      <c r="NOX113" s="23"/>
      <c r="NOY113" s="23"/>
      <c r="NOZ113" s="23"/>
      <c r="NPA113" s="23"/>
      <c r="NPB113" s="23"/>
      <c r="NPC113" s="23"/>
      <c r="NPD113" s="23"/>
      <c r="NPE113" s="23"/>
      <c r="NPF113" s="23"/>
      <c r="NPG113" s="23"/>
      <c r="NPH113" s="23"/>
      <c r="NPI113" s="23"/>
      <c r="NPJ113" s="23"/>
      <c r="NPK113" s="23"/>
      <c r="NPL113" s="23"/>
      <c r="NPM113" s="23"/>
      <c r="NPN113" s="23"/>
      <c r="NPO113" s="23"/>
      <c r="NPP113" s="23"/>
      <c r="NPQ113" s="23"/>
      <c r="NPR113" s="23"/>
      <c r="NPS113" s="23"/>
      <c r="NPT113" s="23"/>
      <c r="NPU113" s="23"/>
      <c r="NPV113" s="23"/>
      <c r="NPW113" s="23"/>
      <c r="NPX113" s="23"/>
      <c r="NPY113" s="23"/>
      <c r="NPZ113" s="23"/>
      <c r="NQA113" s="23"/>
      <c r="NQB113" s="23"/>
      <c r="NQC113" s="23"/>
      <c r="NQD113" s="23"/>
      <c r="NQE113" s="23"/>
      <c r="NQF113" s="23"/>
      <c r="NQG113" s="23"/>
      <c r="NQH113" s="23"/>
      <c r="NQI113" s="23"/>
      <c r="NQJ113" s="23"/>
      <c r="NQK113" s="23"/>
      <c r="NQL113" s="23"/>
      <c r="NQM113" s="23"/>
      <c r="NQN113" s="23"/>
      <c r="NQO113" s="23"/>
      <c r="NQP113" s="23"/>
      <c r="NQQ113" s="23"/>
      <c r="NQR113" s="23"/>
      <c r="NQS113" s="23"/>
      <c r="NQT113" s="23"/>
      <c r="NQU113" s="23"/>
      <c r="NQV113" s="23"/>
      <c r="NQW113" s="23"/>
      <c r="NQX113" s="23"/>
      <c r="NQY113" s="23"/>
      <c r="NQZ113" s="23"/>
      <c r="NRA113" s="23"/>
      <c r="NRB113" s="23"/>
      <c r="NRC113" s="23"/>
      <c r="NRD113" s="23"/>
      <c r="NRE113" s="23"/>
      <c r="NRF113" s="23"/>
      <c r="NRG113" s="23"/>
      <c r="NRH113" s="23"/>
      <c r="NRI113" s="23"/>
      <c r="NRJ113" s="23"/>
      <c r="NRK113" s="23"/>
      <c r="NRL113" s="23"/>
      <c r="NRM113" s="23"/>
      <c r="NRN113" s="23"/>
      <c r="NRO113" s="23"/>
      <c r="NRP113" s="23"/>
      <c r="NRQ113" s="23"/>
      <c r="NRR113" s="23"/>
      <c r="NRS113" s="23"/>
      <c r="NRT113" s="23"/>
      <c r="NRU113" s="23"/>
      <c r="NRV113" s="23"/>
      <c r="NRW113" s="23"/>
      <c r="NRX113" s="23"/>
      <c r="NRY113" s="23"/>
      <c r="NRZ113" s="23"/>
      <c r="NSA113" s="23"/>
      <c r="NSB113" s="23"/>
      <c r="NSC113" s="23"/>
      <c r="NSD113" s="23"/>
      <c r="NSE113" s="23"/>
      <c r="NSF113" s="23"/>
      <c r="NSG113" s="23"/>
      <c r="NSH113" s="23"/>
      <c r="NSI113" s="23"/>
      <c r="NSJ113" s="23"/>
      <c r="NSK113" s="23"/>
      <c r="NSL113" s="23"/>
      <c r="NSM113" s="23"/>
      <c r="NSN113" s="23"/>
      <c r="NSO113" s="23"/>
      <c r="NSP113" s="23"/>
      <c r="NSQ113" s="23"/>
      <c r="NSR113" s="23"/>
      <c r="NSS113" s="23"/>
      <c r="NST113" s="23"/>
      <c r="NSU113" s="23"/>
      <c r="NSV113" s="23"/>
      <c r="NSW113" s="23"/>
      <c r="NSX113" s="23"/>
      <c r="NSY113" s="23"/>
      <c r="NSZ113" s="23"/>
      <c r="NTA113" s="23"/>
      <c r="NTB113" s="23"/>
      <c r="NTC113" s="23"/>
      <c r="NTD113" s="23"/>
      <c r="NTE113" s="23"/>
      <c r="NTF113" s="23"/>
      <c r="NTG113" s="23"/>
      <c r="NTH113" s="23"/>
      <c r="NTI113" s="23"/>
      <c r="NTJ113" s="23"/>
      <c r="NTK113" s="23"/>
      <c r="NTL113" s="23"/>
      <c r="NTM113" s="23"/>
      <c r="NTN113" s="23"/>
      <c r="NTO113" s="23"/>
      <c r="NTP113" s="23"/>
      <c r="NTQ113" s="23"/>
      <c r="NTR113" s="23"/>
      <c r="NTS113" s="23"/>
      <c r="NTT113" s="23"/>
      <c r="NTU113" s="23"/>
      <c r="NTV113" s="23"/>
      <c r="NTW113" s="23"/>
      <c r="NTX113" s="23"/>
      <c r="NTY113" s="23"/>
      <c r="NTZ113" s="23"/>
      <c r="NUA113" s="23"/>
      <c r="NUB113" s="23"/>
      <c r="NUC113" s="23"/>
      <c r="NUD113" s="23"/>
      <c r="NUE113" s="23"/>
      <c r="NUF113" s="23"/>
      <c r="NUG113" s="23"/>
      <c r="NUH113" s="23"/>
      <c r="NUI113" s="23"/>
      <c r="NUJ113" s="23"/>
      <c r="NUK113" s="23"/>
      <c r="NUL113" s="23"/>
      <c r="NUM113" s="23"/>
      <c r="NUN113" s="23"/>
      <c r="NUO113" s="23"/>
      <c r="NUP113" s="23"/>
      <c r="NUQ113" s="23"/>
      <c r="NUR113" s="23"/>
      <c r="NUS113" s="23"/>
      <c r="NUT113" s="23"/>
      <c r="NUU113" s="23"/>
      <c r="NUV113" s="23"/>
      <c r="NUW113" s="23"/>
      <c r="NUX113" s="23"/>
      <c r="NUY113" s="23"/>
      <c r="NUZ113" s="23"/>
      <c r="NVA113" s="23"/>
      <c r="NVB113" s="23"/>
      <c r="NVC113" s="23"/>
      <c r="NVD113" s="23"/>
      <c r="NVE113" s="23"/>
      <c r="NVF113" s="23"/>
      <c r="NVG113" s="23"/>
      <c r="NVH113" s="23"/>
      <c r="NVI113" s="23"/>
      <c r="NVJ113" s="23"/>
      <c r="NVK113" s="23"/>
      <c r="NVL113" s="23"/>
      <c r="NVM113" s="23"/>
      <c r="NVN113" s="23"/>
      <c r="NVO113" s="23"/>
      <c r="NVP113" s="23"/>
      <c r="NVQ113" s="23"/>
      <c r="NVR113" s="23"/>
      <c r="NVS113" s="23"/>
      <c r="NVT113" s="23"/>
      <c r="NVU113" s="23"/>
      <c r="NVV113" s="23"/>
      <c r="NVW113" s="23"/>
      <c r="NVX113" s="23"/>
      <c r="NVY113" s="23"/>
      <c r="NVZ113" s="23"/>
      <c r="NWA113" s="23"/>
      <c r="NWB113" s="23"/>
      <c r="NWC113" s="23"/>
      <c r="NWD113" s="23"/>
      <c r="NWE113" s="23"/>
      <c r="NWF113" s="23"/>
      <c r="NWG113" s="23"/>
      <c r="NWH113" s="23"/>
      <c r="NWI113" s="23"/>
      <c r="NWJ113" s="23"/>
      <c r="NWK113" s="23"/>
      <c r="NWL113" s="23"/>
      <c r="NWM113" s="23"/>
      <c r="NWN113" s="23"/>
      <c r="NWO113" s="23"/>
      <c r="NWP113" s="23"/>
      <c r="NWQ113" s="23"/>
      <c r="NWR113" s="23"/>
      <c r="NWS113" s="23"/>
      <c r="NWT113" s="23"/>
      <c r="NWU113" s="23"/>
      <c r="NWV113" s="23"/>
      <c r="NWW113" s="23"/>
      <c r="NWX113" s="23"/>
      <c r="NWY113" s="23"/>
      <c r="NWZ113" s="23"/>
      <c r="NXA113" s="23"/>
      <c r="NXB113" s="23"/>
      <c r="NXC113" s="23"/>
      <c r="NXD113" s="23"/>
      <c r="NXE113" s="23"/>
      <c r="NXF113" s="23"/>
      <c r="NXG113" s="23"/>
      <c r="NXH113" s="23"/>
      <c r="NXI113" s="23"/>
      <c r="NXJ113" s="23"/>
      <c r="NXK113" s="23"/>
      <c r="NXL113" s="23"/>
      <c r="NXM113" s="23"/>
      <c r="NXN113" s="23"/>
      <c r="NXO113" s="23"/>
      <c r="NXP113" s="23"/>
      <c r="NXQ113" s="23"/>
      <c r="NXR113" s="23"/>
      <c r="NXS113" s="23"/>
      <c r="NXT113" s="23"/>
      <c r="NXU113" s="23"/>
      <c r="NXV113" s="23"/>
      <c r="NXW113" s="23"/>
      <c r="NXX113" s="23"/>
      <c r="NXY113" s="23"/>
      <c r="NXZ113" s="23"/>
      <c r="NYA113" s="23"/>
      <c r="NYB113" s="23"/>
      <c r="NYC113" s="23"/>
      <c r="NYD113" s="23"/>
      <c r="NYE113" s="23"/>
      <c r="NYF113" s="23"/>
      <c r="NYG113" s="23"/>
      <c r="NYH113" s="23"/>
      <c r="NYI113" s="23"/>
      <c r="NYJ113" s="23"/>
      <c r="NYK113" s="23"/>
      <c r="NYL113" s="23"/>
      <c r="NYM113" s="23"/>
      <c r="NYN113" s="23"/>
      <c r="NYO113" s="23"/>
      <c r="NYP113" s="23"/>
      <c r="NYQ113" s="23"/>
      <c r="NYR113" s="23"/>
      <c r="NYS113" s="23"/>
      <c r="NYT113" s="23"/>
      <c r="NYU113" s="23"/>
      <c r="NYV113" s="23"/>
      <c r="NYW113" s="23"/>
      <c r="NYX113" s="23"/>
      <c r="NYY113" s="23"/>
      <c r="NYZ113" s="23"/>
      <c r="NZA113" s="23"/>
      <c r="NZB113" s="23"/>
      <c r="NZC113" s="23"/>
      <c r="NZD113" s="23"/>
      <c r="NZE113" s="23"/>
      <c r="NZF113" s="23"/>
      <c r="NZG113" s="23"/>
      <c r="NZH113" s="23"/>
      <c r="NZI113" s="23"/>
      <c r="NZJ113" s="23"/>
      <c r="NZK113" s="23"/>
      <c r="NZL113" s="23"/>
      <c r="NZM113" s="23"/>
      <c r="NZN113" s="23"/>
      <c r="NZO113" s="23"/>
      <c r="NZP113" s="23"/>
      <c r="NZQ113" s="23"/>
      <c r="NZR113" s="23"/>
      <c r="NZS113" s="23"/>
      <c r="NZT113" s="23"/>
      <c r="NZU113" s="23"/>
      <c r="NZV113" s="23"/>
      <c r="NZW113" s="23"/>
      <c r="NZX113" s="23"/>
      <c r="NZY113" s="23"/>
      <c r="NZZ113" s="23"/>
      <c r="OAA113" s="23"/>
      <c r="OAB113" s="23"/>
      <c r="OAC113" s="23"/>
      <c r="OAD113" s="23"/>
      <c r="OAE113" s="23"/>
      <c r="OAF113" s="23"/>
      <c r="OAG113" s="23"/>
      <c r="OAH113" s="23"/>
      <c r="OAI113" s="23"/>
      <c r="OAJ113" s="23"/>
      <c r="OAK113" s="23"/>
      <c r="OAL113" s="23"/>
      <c r="OAM113" s="23"/>
      <c r="OAN113" s="23"/>
      <c r="OAO113" s="23"/>
      <c r="OAP113" s="23"/>
      <c r="OAQ113" s="23"/>
      <c r="OAR113" s="23"/>
      <c r="OAS113" s="23"/>
      <c r="OAT113" s="23"/>
      <c r="OAU113" s="23"/>
      <c r="OAV113" s="23"/>
      <c r="OAW113" s="23"/>
      <c r="OAX113" s="23"/>
      <c r="OAY113" s="23"/>
      <c r="OAZ113" s="23"/>
      <c r="OBA113" s="23"/>
      <c r="OBB113" s="23"/>
      <c r="OBC113" s="23"/>
      <c r="OBD113" s="23"/>
      <c r="OBE113" s="23"/>
      <c r="OBF113" s="23"/>
      <c r="OBG113" s="23"/>
      <c r="OBH113" s="23"/>
      <c r="OBI113" s="23"/>
      <c r="OBJ113" s="23"/>
      <c r="OBK113" s="23"/>
      <c r="OBL113" s="23"/>
      <c r="OBM113" s="23"/>
      <c r="OBN113" s="23"/>
      <c r="OBO113" s="23"/>
      <c r="OBP113" s="23"/>
      <c r="OBQ113" s="23"/>
      <c r="OBR113" s="23"/>
      <c r="OBS113" s="23"/>
      <c r="OBT113" s="23"/>
      <c r="OBU113" s="23"/>
      <c r="OBV113" s="23"/>
      <c r="OBW113" s="23"/>
      <c r="OBX113" s="23"/>
      <c r="OBY113" s="23"/>
      <c r="OBZ113" s="23"/>
      <c r="OCA113" s="23"/>
      <c r="OCB113" s="23"/>
      <c r="OCC113" s="23"/>
      <c r="OCD113" s="23"/>
      <c r="OCE113" s="23"/>
      <c r="OCF113" s="23"/>
      <c r="OCG113" s="23"/>
      <c r="OCH113" s="23"/>
      <c r="OCI113" s="23"/>
      <c r="OCJ113" s="23"/>
      <c r="OCK113" s="23"/>
      <c r="OCL113" s="23"/>
      <c r="OCM113" s="23"/>
      <c r="OCN113" s="23"/>
      <c r="OCO113" s="23"/>
      <c r="OCP113" s="23"/>
      <c r="OCQ113" s="23"/>
      <c r="OCR113" s="23"/>
      <c r="OCS113" s="23"/>
      <c r="OCT113" s="23"/>
      <c r="OCU113" s="23"/>
      <c r="OCV113" s="23"/>
      <c r="OCW113" s="23"/>
      <c r="OCX113" s="23"/>
      <c r="OCY113" s="23"/>
      <c r="OCZ113" s="23"/>
      <c r="ODA113" s="23"/>
      <c r="ODB113" s="23"/>
      <c r="ODC113" s="23"/>
      <c r="ODD113" s="23"/>
      <c r="ODE113" s="23"/>
      <c r="ODF113" s="23"/>
      <c r="ODG113" s="23"/>
      <c r="ODH113" s="23"/>
      <c r="ODI113" s="23"/>
      <c r="ODJ113" s="23"/>
      <c r="ODK113" s="23"/>
      <c r="ODL113" s="23"/>
      <c r="ODM113" s="23"/>
      <c r="ODN113" s="23"/>
      <c r="ODO113" s="23"/>
      <c r="ODP113" s="23"/>
      <c r="ODQ113" s="23"/>
      <c r="ODR113" s="23"/>
      <c r="ODS113" s="23"/>
      <c r="ODT113" s="23"/>
      <c r="ODU113" s="23"/>
      <c r="ODV113" s="23"/>
      <c r="ODW113" s="23"/>
      <c r="ODX113" s="23"/>
      <c r="ODY113" s="23"/>
      <c r="ODZ113" s="23"/>
      <c r="OEA113" s="23"/>
      <c r="OEB113" s="23"/>
      <c r="OEC113" s="23"/>
      <c r="OED113" s="23"/>
      <c r="OEE113" s="23"/>
      <c r="OEF113" s="23"/>
      <c r="OEG113" s="23"/>
      <c r="OEH113" s="23"/>
      <c r="OEI113" s="23"/>
      <c r="OEJ113" s="23"/>
      <c r="OEK113" s="23"/>
      <c r="OEL113" s="23"/>
      <c r="OEM113" s="23"/>
      <c r="OEN113" s="23"/>
      <c r="OEO113" s="23"/>
      <c r="OEP113" s="23"/>
      <c r="OEQ113" s="23"/>
      <c r="OER113" s="23"/>
      <c r="OES113" s="23"/>
      <c r="OET113" s="23"/>
      <c r="OEU113" s="23"/>
      <c r="OEV113" s="23"/>
      <c r="OEW113" s="23"/>
      <c r="OEX113" s="23"/>
      <c r="OEY113" s="23"/>
      <c r="OEZ113" s="23"/>
      <c r="OFA113" s="23"/>
      <c r="OFB113" s="23"/>
      <c r="OFC113" s="23"/>
      <c r="OFD113" s="23"/>
      <c r="OFE113" s="23"/>
      <c r="OFF113" s="23"/>
      <c r="OFG113" s="23"/>
      <c r="OFH113" s="23"/>
      <c r="OFI113" s="23"/>
      <c r="OFJ113" s="23"/>
      <c r="OFK113" s="23"/>
      <c r="OFL113" s="23"/>
      <c r="OFM113" s="23"/>
      <c r="OFN113" s="23"/>
      <c r="OFO113" s="23"/>
      <c r="OFP113" s="23"/>
      <c r="OFQ113" s="23"/>
      <c r="OFR113" s="23"/>
      <c r="OFS113" s="23"/>
      <c r="OFT113" s="23"/>
      <c r="OFU113" s="23"/>
      <c r="OFV113" s="23"/>
      <c r="OFW113" s="23"/>
      <c r="OFX113" s="23"/>
      <c r="OFY113" s="23"/>
      <c r="OFZ113" s="23"/>
      <c r="OGA113" s="23"/>
      <c r="OGB113" s="23"/>
      <c r="OGC113" s="23"/>
      <c r="OGD113" s="23"/>
      <c r="OGE113" s="23"/>
      <c r="OGF113" s="23"/>
      <c r="OGG113" s="23"/>
      <c r="OGH113" s="23"/>
      <c r="OGI113" s="23"/>
      <c r="OGJ113" s="23"/>
      <c r="OGK113" s="23"/>
      <c r="OGL113" s="23"/>
      <c r="OGM113" s="23"/>
      <c r="OGN113" s="23"/>
      <c r="OGO113" s="23"/>
      <c r="OGP113" s="23"/>
      <c r="OGQ113" s="23"/>
      <c r="OGR113" s="23"/>
      <c r="OGS113" s="23"/>
      <c r="OGT113" s="23"/>
      <c r="OGU113" s="23"/>
      <c r="OGV113" s="23"/>
      <c r="OGW113" s="23"/>
      <c r="OGX113" s="23"/>
      <c r="OGY113" s="23"/>
      <c r="OGZ113" s="23"/>
      <c r="OHA113" s="23"/>
      <c r="OHB113" s="23"/>
      <c r="OHC113" s="23"/>
      <c r="OHD113" s="23"/>
      <c r="OHE113" s="23"/>
      <c r="OHF113" s="23"/>
      <c r="OHG113" s="23"/>
      <c r="OHH113" s="23"/>
      <c r="OHI113" s="23"/>
      <c r="OHJ113" s="23"/>
      <c r="OHK113" s="23"/>
      <c r="OHL113" s="23"/>
      <c r="OHM113" s="23"/>
      <c r="OHN113" s="23"/>
      <c r="OHO113" s="23"/>
      <c r="OHP113" s="23"/>
      <c r="OHQ113" s="23"/>
      <c r="OHR113" s="23"/>
      <c r="OHS113" s="23"/>
      <c r="OHT113" s="23"/>
      <c r="OHU113" s="23"/>
      <c r="OHV113" s="23"/>
      <c r="OHW113" s="23"/>
      <c r="OHX113" s="23"/>
      <c r="OHY113" s="23"/>
      <c r="OHZ113" s="23"/>
      <c r="OIA113" s="23"/>
      <c r="OIB113" s="23"/>
      <c r="OIC113" s="23"/>
      <c r="OID113" s="23"/>
      <c r="OIE113" s="23"/>
      <c r="OIF113" s="23"/>
      <c r="OIG113" s="23"/>
      <c r="OIH113" s="23"/>
      <c r="OII113" s="23"/>
      <c r="OIJ113" s="23"/>
      <c r="OIK113" s="23"/>
      <c r="OIL113" s="23"/>
      <c r="OIM113" s="23"/>
      <c r="OIN113" s="23"/>
      <c r="OIO113" s="23"/>
      <c r="OIP113" s="23"/>
      <c r="OIQ113" s="23"/>
      <c r="OIR113" s="23"/>
      <c r="OIS113" s="23"/>
      <c r="OIT113" s="23"/>
      <c r="OIU113" s="23"/>
      <c r="OIV113" s="23"/>
      <c r="OIW113" s="23"/>
      <c r="OIX113" s="23"/>
      <c r="OIY113" s="23"/>
      <c r="OIZ113" s="23"/>
      <c r="OJA113" s="23"/>
      <c r="OJB113" s="23"/>
      <c r="OJC113" s="23"/>
      <c r="OJD113" s="23"/>
      <c r="OJE113" s="23"/>
      <c r="OJF113" s="23"/>
      <c r="OJG113" s="23"/>
      <c r="OJH113" s="23"/>
      <c r="OJI113" s="23"/>
      <c r="OJJ113" s="23"/>
      <c r="OJK113" s="23"/>
      <c r="OJL113" s="23"/>
      <c r="OJM113" s="23"/>
      <c r="OJN113" s="23"/>
      <c r="OJO113" s="23"/>
      <c r="OJP113" s="23"/>
      <c r="OJQ113" s="23"/>
      <c r="OJR113" s="23"/>
      <c r="OJS113" s="23"/>
      <c r="OJT113" s="23"/>
      <c r="OJU113" s="23"/>
      <c r="OJV113" s="23"/>
      <c r="OJW113" s="23"/>
      <c r="OJX113" s="23"/>
      <c r="OJY113" s="23"/>
      <c r="OJZ113" s="23"/>
      <c r="OKA113" s="23"/>
      <c r="OKB113" s="23"/>
      <c r="OKC113" s="23"/>
      <c r="OKD113" s="23"/>
      <c r="OKE113" s="23"/>
      <c r="OKF113" s="23"/>
      <c r="OKG113" s="23"/>
      <c r="OKH113" s="23"/>
      <c r="OKI113" s="23"/>
      <c r="OKJ113" s="23"/>
      <c r="OKK113" s="23"/>
      <c r="OKL113" s="23"/>
      <c r="OKM113" s="23"/>
      <c r="OKN113" s="23"/>
      <c r="OKO113" s="23"/>
      <c r="OKP113" s="23"/>
      <c r="OKQ113" s="23"/>
      <c r="OKR113" s="23"/>
      <c r="OKS113" s="23"/>
      <c r="OKT113" s="23"/>
      <c r="OKU113" s="23"/>
      <c r="OKV113" s="23"/>
      <c r="OKW113" s="23"/>
      <c r="OKX113" s="23"/>
      <c r="OKY113" s="23"/>
      <c r="OKZ113" s="23"/>
      <c r="OLA113" s="23"/>
      <c r="OLB113" s="23"/>
      <c r="OLC113" s="23"/>
      <c r="OLD113" s="23"/>
      <c r="OLE113" s="23"/>
      <c r="OLF113" s="23"/>
      <c r="OLG113" s="23"/>
      <c r="OLH113" s="23"/>
      <c r="OLI113" s="23"/>
      <c r="OLJ113" s="23"/>
      <c r="OLK113" s="23"/>
      <c r="OLL113" s="23"/>
      <c r="OLM113" s="23"/>
      <c r="OLN113" s="23"/>
      <c r="OLO113" s="23"/>
      <c r="OLP113" s="23"/>
      <c r="OLQ113" s="23"/>
      <c r="OLR113" s="23"/>
      <c r="OLS113" s="23"/>
      <c r="OLT113" s="23"/>
      <c r="OLU113" s="23"/>
      <c r="OLV113" s="23"/>
      <c r="OLW113" s="23"/>
      <c r="OLX113" s="23"/>
      <c r="OLY113" s="23"/>
      <c r="OLZ113" s="23"/>
      <c r="OMA113" s="23"/>
      <c r="OMB113" s="23"/>
      <c r="OMC113" s="23"/>
      <c r="OMD113" s="23"/>
      <c r="OME113" s="23"/>
      <c r="OMF113" s="23"/>
      <c r="OMG113" s="23"/>
      <c r="OMH113" s="23"/>
      <c r="OMI113" s="23"/>
      <c r="OMJ113" s="23"/>
      <c r="OMK113" s="23"/>
      <c r="OML113" s="23"/>
      <c r="OMM113" s="23"/>
      <c r="OMN113" s="23"/>
      <c r="OMO113" s="23"/>
      <c r="OMP113" s="23"/>
      <c r="OMQ113" s="23"/>
      <c r="OMR113" s="23"/>
      <c r="OMS113" s="23"/>
      <c r="OMT113" s="23"/>
      <c r="OMU113" s="23"/>
      <c r="OMV113" s="23"/>
      <c r="OMW113" s="23"/>
      <c r="OMX113" s="23"/>
      <c r="OMY113" s="23"/>
      <c r="OMZ113" s="23"/>
      <c r="ONA113" s="23"/>
      <c r="ONB113" s="23"/>
      <c r="ONC113" s="23"/>
      <c r="OND113" s="23"/>
      <c r="ONE113" s="23"/>
      <c r="ONF113" s="23"/>
      <c r="ONG113" s="23"/>
      <c r="ONH113" s="23"/>
      <c r="ONI113" s="23"/>
      <c r="ONJ113" s="23"/>
      <c r="ONK113" s="23"/>
      <c r="ONL113" s="23"/>
      <c r="ONM113" s="23"/>
      <c r="ONN113" s="23"/>
      <c r="ONO113" s="23"/>
      <c r="ONP113" s="23"/>
      <c r="ONQ113" s="23"/>
      <c r="ONR113" s="23"/>
      <c r="ONS113" s="23"/>
      <c r="ONT113" s="23"/>
      <c r="ONU113" s="23"/>
      <c r="ONV113" s="23"/>
      <c r="ONW113" s="23"/>
      <c r="ONX113" s="23"/>
      <c r="ONY113" s="23"/>
      <c r="ONZ113" s="23"/>
      <c r="OOA113" s="23"/>
      <c r="OOB113" s="23"/>
      <c r="OOC113" s="23"/>
      <c r="OOD113" s="23"/>
      <c r="OOE113" s="23"/>
      <c r="OOF113" s="23"/>
      <c r="OOG113" s="23"/>
      <c r="OOH113" s="23"/>
      <c r="OOI113" s="23"/>
      <c r="OOJ113" s="23"/>
      <c r="OOK113" s="23"/>
      <c r="OOL113" s="23"/>
      <c r="OOM113" s="23"/>
      <c r="OON113" s="23"/>
      <c r="OOO113" s="23"/>
      <c r="OOP113" s="23"/>
      <c r="OOQ113" s="23"/>
      <c r="OOR113" s="23"/>
      <c r="OOS113" s="23"/>
      <c r="OOT113" s="23"/>
      <c r="OOU113" s="23"/>
      <c r="OOV113" s="23"/>
      <c r="OOW113" s="23"/>
      <c r="OOX113" s="23"/>
      <c r="OOY113" s="23"/>
      <c r="OOZ113" s="23"/>
      <c r="OPA113" s="23"/>
      <c r="OPB113" s="23"/>
      <c r="OPC113" s="23"/>
      <c r="OPD113" s="23"/>
      <c r="OPE113" s="23"/>
      <c r="OPF113" s="23"/>
      <c r="OPG113" s="23"/>
      <c r="OPH113" s="23"/>
      <c r="OPI113" s="23"/>
      <c r="OPJ113" s="23"/>
      <c r="OPK113" s="23"/>
      <c r="OPL113" s="23"/>
      <c r="OPM113" s="23"/>
      <c r="OPN113" s="23"/>
      <c r="OPO113" s="23"/>
      <c r="OPP113" s="23"/>
      <c r="OPQ113" s="23"/>
      <c r="OPR113" s="23"/>
      <c r="OPS113" s="23"/>
      <c r="OPT113" s="23"/>
      <c r="OPU113" s="23"/>
      <c r="OPV113" s="23"/>
      <c r="OPW113" s="23"/>
      <c r="OPX113" s="23"/>
      <c r="OPY113" s="23"/>
      <c r="OPZ113" s="23"/>
      <c r="OQA113" s="23"/>
      <c r="OQB113" s="23"/>
      <c r="OQC113" s="23"/>
      <c r="OQD113" s="23"/>
      <c r="OQE113" s="23"/>
      <c r="OQF113" s="23"/>
      <c r="OQG113" s="23"/>
      <c r="OQH113" s="23"/>
      <c r="OQI113" s="23"/>
      <c r="OQJ113" s="23"/>
      <c r="OQK113" s="23"/>
      <c r="OQL113" s="23"/>
      <c r="OQM113" s="23"/>
      <c r="OQN113" s="23"/>
      <c r="OQO113" s="23"/>
      <c r="OQP113" s="23"/>
      <c r="OQQ113" s="23"/>
      <c r="OQR113" s="23"/>
      <c r="OQS113" s="23"/>
      <c r="OQT113" s="23"/>
      <c r="OQU113" s="23"/>
      <c r="OQV113" s="23"/>
      <c r="OQW113" s="23"/>
      <c r="OQX113" s="23"/>
      <c r="OQY113" s="23"/>
      <c r="OQZ113" s="23"/>
      <c r="ORA113" s="23"/>
      <c r="ORB113" s="23"/>
      <c r="ORC113" s="23"/>
      <c r="ORD113" s="23"/>
      <c r="ORE113" s="23"/>
      <c r="ORF113" s="23"/>
      <c r="ORG113" s="23"/>
      <c r="ORH113" s="23"/>
      <c r="ORI113" s="23"/>
      <c r="ORJ113" s="23"/>
      <c r="ORK113" s="23"/>
      <c r="ORL113" s="23"/>
      <c r="ORM113" s="23"/>
      <c r="ORN113" s="23"/>
      <c r="ORO113" s="23"/>
      <c r="ORP113" s="23"/>
      <c r="ORQ113" s="23"/>
      <c r="ORR113" s="23"/>
      <c r="ORS113" s="23"/>
      <c r="ORT113" s="23"/>
      <c r="ORU113" s="23"/>
      <c r="ORV113" s="23"/>
      <c r="ORW113" s="23"/>
      <c r="ORX113" s="23"/>
      <c r="ORY113" s="23"/>
      <c r="ORZ113" s="23"/>
      <c r="OSA113" s="23"/>
      <c r="OSB113" s="23"/>
      <c r="OSC113" s="23"/>
      <c r="OSD113" s="23"/>
      <c r="OSE113" s="23"/>
      <c r="OSF113" s="23"/>
      <c r="OSG113" s="23"/>
      <c r="OSH113" s="23"/>
      <c r="OSI113" s="23"/>
      <c r="OSJ113" s="23"/>
      <c r="OSK113" s="23"/>
      <c r="OSL113" s="23"/>
      <c r="OSM113" s="23"/>
      <c r="OSN113" s="23"/>
      <c r="OSO113" s="23"/>
      <c r="OSP113" s="23"/>
      <c r="OSQ113" s="23"/>
      <c r="OSR113" s="23"/>
      <c r="OSS113" s="23"/>
      <c r="OST113" s="23"/>
      <c r="OSU113" s="23"/>
      <c r="OSV113" s="23"/>
      <c r="OSW113" s="23"/>
      <c r="OSX113" s="23"/>
      <c r="OSY113" s="23"/>
      <c r="OSZ113" s="23"/>
      <c r="OTA113" s="23"/>
      <c r="OTB113" s="23"/>
      <c r="OTC113" s="23"/>
      <c r="OTD113" s="23"/>
      <c r="OTE113" s="23"/>
      <c r="OTF113" s="23"/>
      <c r="OTG113" s="23"/>
      <c r="OTH113" s="23"/>
      <c r="OTI113" s="23"/>
      <c r="OTJ113" s="23"/>
      <c r="OTK113" s="23"/>
      <c r="OTL113" s="23"/>
      <c r="OTM113" s="23"/>
      <c r="OTN113" s="23"/>
      <c r="OTO113" s="23"/>
      <c r="OTP113" s="23"/>
      <c r="OTQ113" s="23"/>
      <c r="OTR113" s="23"/>
      <c r="OTS113" s="23"/>
      <c r="OTT113" s="23"/>
      <c r="OTU113" s="23"/>
      <c r="OTV113" s="23"/>
      <c r="OTW113" s="23"/>
      <c r="OTX113" s="23"/>
      <c r="OTY113" s="23"/>
      <c r="OTZ113" s="23"/>
      <c r="OUA113" s="23"/>
      <c r="OUB113" s="23"/>
      <c r="OUC113" s="23"/>
      <c r="OUD113" s="23"/>
      <c r="OUE113" s="23"/>
      <c r="OUF113" s="23"/>
      <c r="OUG113" s="23"/>
      <c r="OUH113" s="23"/>
      <c r="OUI113" s="23"/>
      <c r="OUJ113" s="23"/>
      <c r="OUK113" s="23"/>
      <c r="OUL113" s="23"/>
      <c r="OUM113" s="23"/>
      <c r="OUN113" s="23"/>
      <c r="OUO113" s="23"/>
      <c r="OUP113" s="23"/>
      <c r="OUQ113" s="23"/>
      <c r="OUR113" s="23"/>
      <c r="OUS113" s="23"/>
      <c r="OUT113" s="23"/>
      <c r="OUU113" s="23"/>
      <c r="OUV113" s="23"/>
      <c r="OUW113" s="23"/>
      <c r="OUX113" s="23"/>
      <c r="OUY113" s="23"/>
      <c r="OUZ113" s="23"/>
      <c r="OVA113" s="23"/>
      <c r="OVB113" s="23"/>
      <c r="OVC113" s="23"/>
      <c r="OVD113" s="23"/>
      <c r="OVE113" s="23"/>
      <c r="OVF113" s="23"/>
      <c r="OVG113" s="23"/>
      <c r="OVH113" s="23"/>
      <c r="OVI113" s="23"/>
      <c r="OVJ113" s="23"/>
      <c r="OVK113" s="23"/>
      <c r="OVL113" s="23"/>
      <c r="OVM113" s="23"/>
      <c r="OVN113" s="23"/>
      <c r="OVO113" s="23"/>
      <c r="OVP113" s="23"/>
      <c r="OVQ113" s="23"/>
      <c r="OVR113" s="23"/>
      <c r="OVS113" s="23"/>
      <c r="OVT113" s="23"/>
      <c r="OVU113" s="23"/>
      <c r="OVV113" s="23"/>
      <c r="OVW113" s="23"/>
      <c r="OVX113" s="23"/>
      <c r="OVY113" s="23"/>
      <c r="OVZ113" s="23"/>
      <c r="OWA113" s="23"/>
      <c r="OWB113" s="23"/>
      <c r="OWC113" s="23"/>
      <c r="OWD113" s="23"/>
      <c r="OWE113" s="23"/>
      <c r="OWF113" s="23"/>
      <c r="OWG113" s="23"/>
      <c r="OWH113" s="23"/>
      <c r="OWI113" s="23"/>
      <c r="OWJ113" s="23"/>
      <c r="OWK113" s="23"/>
      <c r="OWL113" s="23"/>
      <c r="OWM113" s="23"/>
      <c r="OWN113" s="23"/>
      <c r="OWO113" s="23"/>
      <c r="OWP113" s="23"/>
      <c r="OWQ113" s="23"/>
      <c r="OWR113" s="23"/>
      <c r="OWS113" s="23"/>
      <c r="OWT113" s="23"/>
      <c r="OWU113" s="23"/>
      <c r="OWV113" s="23"/>
      <c r="OWW113" s="23"/>
      <c r="OWX113" s="23"/>
      <c r="OWY113" s="23"/>
      <c r="OWZ113" s="23"/>
      <c r="OXA113" s="23"/>
      <c r="OXB113" s="23"/>
      <c r="OXC113" s="23"/>
      <c r="OXD113" s="23"/>
      <c r="OXE113" s="23"/>
      <c r="OXF113" s="23"/>
      <c r="OXG113" s="23"/>
      <c r="OXH113" s="23"/>
      <c r="OXI113" s="23"/>
      <c r="OXJ113" s="23"/>
      <c r="OXK113" s="23"/>
      <c r="OXL113" s="23"/>
      <c r="OXM113" s="23"/>
      <c r="OXN113" s="23"/>
      <c r="OXO113" s="23"/>
      <c r="OXP113" s="23"/>
      <c r="OXQ113" s="23"/>
      <c r="OXR113" s="23"/>
      <c r="OXS113" s="23"/>
      <c r="OXT113" s="23"/>
      <c r="OXU113" s="23"/>
      <c r="OXV113" s="23"/>
      <c r="OXW113" s="23"/>
      <c r="OXX113" s="23"/>
      <c r="OXY113" s="23"/>
      <c r="OXZ113" s="23"/>
      <c r="OYA113" s="23"/>
      <c r="OYB113" s="23"/>
      <c r="OYC113" s="23"/>
      <c r="OYD113" s="23"/>
      <c r="OYE113" s="23"/>
      <c r="OYF113" s="23"/>
      <c r="OYG113" s="23"/>
      <c r="OYH113" s="23"/>
      <c r="OYI113" s="23"/>
      <c r="OYJ113" s="23"/>
      <c r="OYK113" s="23"/>
      <c r="OYL113" s="23"/>
      <c r="OYM113" s="23"/>
      <c r="OYN113" s="23"/>
      <c r="OYO113" s="23"/>
      <c r="OYP113" s="23"/>
      <c r="OYQ113" s="23"/>
      <c r="OYR113" s="23"/>
      <c r="OYS113" s="23"/>
      <c r="OYT113" s="23"/>
      <c r="OYU113" s="23"/>
      <c r="OYV113" s="23"/>
      <c r="OYW113" s="23"/>
      <c r="OYX113" s="23"/>
      <c r="OYY113" s="23"/>
      <c r="OYZ113" s="23"/>
      <c r="OZA113" s="23"/>
      <c r="OZB113" s="23"/>
      <c r="OZC113" s="23"/>
      <c r="OZD113" s="23"/>
      <c r="OZE113" s="23"/>
      <c r="OZF113" s="23"/>
      <c r="OZG113" s="23"/>
      <c r="OZH113" s="23"/>
      <c r="OZI113" s="23"/>
      <c r="OZJ113" s="23"/>
      <c r="OZK113" s="23"/>
      <c r="OZL113" s="23"/>
      <c r="OZM113" s="23"/>
      <c r="OZN113" s="23"/>
      <c r="OZO113" s="23"/>
      <c r="OZP113" s="23"/>
      <c r="OZQ113" s="23"/>
      <c r="OZR113" s="23"/>
      <c r="OZS113" s="23"/>
      <c r="OZT113" s="23"/>
      <c r="OZU113" s="23"/>
      <c r="OZV113" s="23"/>
      <c r="OZW113" s="23"/>
      <c r="OZX113" s="23"/>
      <c r="OZY113" s="23"/>
      <c r="OZZ113" s="23"/>
      <c r="PAA113" s="23"/>
      <c r="PAB113" s="23"/>
      <c r="PAC113" s="23"/>
      <c r="PAD113" s="23"/>
      <c r="PAE113" s="23"/>
      <c r="PAF113" s="23"/>
      <c r="PAG113" s="23"/>
      <c r="PAH113" s="23"/>
      <c r="PAI113" s="23"/>
      <c r="PAJ113" s="23"/>
      <c r="PAK113" s="23"/>
      <c r="PAL113" s="23"/>
      <c r="PAM113" s="23"/>
      <c r="PAN113" s="23"/>
      <c r="PAO113" s="23"/>
      <c r="PAP113" s="23"/>
      <c r="PAQ113" s="23"/>
      <c r="PAR113" s="23"/>
      <c r="PAS113" s="23"/>
      <c r="PAT113" s="23"/>
      <c r="PAU113" s="23"/>
      <c r="PAV113" s="23"/>
      <c r="PAW113" s="23"/>
      <c r="PAX113" s="23"/>
      <c r="PAY113" s="23"/>
      <c r="PAZ113" s="23"/>
      <c r="PBA113" s="23"/>
      <c r="PBB113" s="23"/>
      <c r="PBC113" s="23"/>
      <c r="PBD113" s="23"/>
      <c r="PBE113" s="23"/>
      <c r="PBF113" s="23"/>
      <c r="PBG113" s="23"/>
      <c r="PBH113" s="23"/>
      <c r="PBI113" s="23"/>
      <c r="PBJ113" s="23"/>
      <c r="PBK113" s="23"/>
      <c r="PBL113" s="23"/>
      <c r="PBM113" s="23"/>
      <c r="PBN113" s="23"/>
      <c r="PBO113" s="23"/>
      <c r="PBP113" s="23"/>
      <c r="PBQ113" s="23"/>
      <c r="PBR113" s="23"/>
      <c r="PBS113" s="23"/>
      <c r="PBT113" s="23"/>
      <c r="PBU113" s="23"/>
      <c r="PBV113" s="23"/>
      <c r="PBW113" s="23"/>
      <c r="PBX113" s="23"/>
      <c r="PBY113" s="23"/>
      <c r="PBZ113" s="23"/>
      <c r="PCA113" s="23"/>
      <c r="PCB113" s="23"/>
      <c r="PCC113" s="23"/>
      <c r="PCD113" s="23"/>
      <c r="PCE113" s="23"/>
      <c r="PCF113" s="23"/>
      <c r="PCG113" s="23"/>
      <c r="PCH113" s="23"/>
      <c r="PCI113" s="23"/>
      <c r="PCJ113" s="23"/>
      <c r="PCK113" s="23"/>
      <c r="PCL113" s="23"/>
      <c r="PCM113" s="23"/>
      <c r="PCN113" s="23"/>
      <c r="PCO113" s="23"/>
      <c r="PCP113" s="23"/>
      <c r="PCQ113" s="23"/>
      <c r="PCR113" s="23"/>
      <c r="PCS113" s="23"/>
      <c r="PCT113" s="23"/>
      <c r="PCU113" s="23"/>
      <c r="PCV113" s="23"/>
      <c r="PCW113" s="23"/>
      <c r="PCX113" s="23"/>
      <c r="PCY113" s="23"/>
      <c r="PCZ113" s="23"/>
      <c r="PDA113" s="23"/>
      <c r="PDB113" s="23"/>
      <c r="PDC113" s="23"/>
      <c r="PDD113" s="23"/>
      <c r="PDE113" s="23"/>
      <c r="PDF113" s="23"/>
      <c r="PDG113" s="23"/>
      <c r="PDH113" s="23"/>
      <c r="PDI113" s="23"/>
      <c r="PDJ113" s="23"/>
      <c r="PDK113" s="23"/>
      <c r="PDL113" s="23"/>
      <c r="PDM113" s="23"/>
      <c r="PDN113" s="23"/>
      <c r="PDO113" s="23"/>
      <c r="PDP113" s="23"/>
      <c r="PDQ113" s="23"/>
      <c r="PDR113" s="23"/>
      <c r="PDS113" s="23"/>
      <c r="PDT113" s="23"/>
      <c r="PDU113" s="23"/>
      <c r="PDV113" s="23"/>
      <c r="PDW113" s="23"/>
      <c r="PDX113" s="23"/>
      <c r="PDY113" s="23"/>
      <c r="PDZ113" s="23"/>
      <c r="PEA113" s="23"/>
      <c r="PEB113" s="23"/>
      <c r="PEC113" s="23"/>
      <c r="PED113" s="23"/>
      <c r="PEE113" s="23"/>
      <c r="PEF113" s="23"/>
      <c r="PEG113" s="23"/>
      <c r="PEH113" s="23"/>
      <c r="PEI113" s="23"/>
      <c r="PEJ113" s="23"/>
      <c r="PEK113" s="23"/>
      <c r="PEL113" s="23"/>
      <c r="PEM113" s="23"/>
      <c r="PEN113" s="23"/>
      <c r="PEO113" s="23"/>
      <c r="PEP113" s="23"/>
      <c r="PEQ113" s="23"/>
      <c r="PER113" s="23"/>
      <c r="PES113" s="23"/>
      <c r="PET113" s="23"/>
      <c r="PEU113" s="23"/>
      <c r="PEV113" s="23"/>
      <c r="PEW113" s="23"/>
      <c r="PEX113" s="23"/>
      <c r="PEY113" s="23"/>
      <c r="PEZ113" s="23"/>
      <c r="PFA113" s="23"/>
      <c r="PFB113" s="23"/>
      <c r="PFC113" s="23"/>
      <c r="PFD113" s="23"/>
      <c r="PFE113" s="23"/>
      <c r="PFF113" s="23"/>
      <c r="PFG113" s="23"/>
      <c r="PFH113" s="23"/>
      <c r="PFI113" s="23"/>
      <c r="PFJ113" s="23"/>
      <c r="PFK113" s="23"/>
      <c r="PFL113" s="23"/>
      <c r="PFM113" s="23"/>
      <c r="PFN113" s="23"/>
      <c r="PFO113" s="23"/>
      <c r="PFP113" s="23"/>
      <c r="PFQ113" s="23"/>
      <c r="PFR113" s="23"/>
      <c r="PFS113" s="23"/>
      <c r="PFT113" s="23"/>
      <c r="PFU113" s="23"/>
      <c r="PFV113" s="23"/>
      <c r="PFW113" s="23"/>
      <c r="PFX113" s="23"/>
      <c r="PFY113" s="23"/>
      <c r="PFZ113" s="23"/>
      <c r="PGA113" s="23"/>
      <c r="PGB113" s="23"/>
      <c r="PGC113" s="23"/>
      <c r="PGD113" s="23"/>
      <c r="PGE113" s="23"/>
      <c r="PGF113" s="23"/>
      <c r="PGG113" s="23"/>
      <c r="PGH113" s="23"/>
      <c r="PGI113" s="23"/>
      <c r="PGJ113" s="23"/>
      <c r="PGK113" s="23"/>
      <c r="PGL113" s="23"/>
      <c r="PGM113" s="23"/>
      <c r="PGN113" s="23"/>
      <c r="PGO113" s="23"/>
      <c r="PGP113" s="23"/>
      <c r="PGQ113" s="23"/>
      <c r="PGR113" s="23"/>
      <c r="PGS113" s="23"/>
      <c r="PGT113" s="23"/>
      <c r="PGU113" s="23"/>
      <c r="PGV113" s="23"/>
      <c r="PGW113" s="23"/>
      <c r="PGX113" s="23"/>
      <c r="PGY113" s="23"/>
      <c r="PGZ113" s="23"/>
      <c r="PHA113" s="23"/>
      <c r="PHB113" s="23"/>
      <c r="PHC113" s="23"/>
      <c r="PHD113" s="23"/>
      <c r="PHE113" s="23"/>
      <c r="PHF113" s="23"/>
      <c r="PHG113" s="23"/>
      <c r="PHH113" s="23"/>
      <c r="PHI113" s="23"/>
      <c r="PHJ113" s="23"/>
      <c r="PHK113" s="23"/>
      <c r="PHL113" s="23"/>
      <c r="PHM113" s="23"/>
      <c r="PHN113" s="23"/>
      <c r="PHO113" s="23"/>
      <c r="PHP113" s="23"/>
      <c r="PHQ113" s="23"/>
      <c r="PHR113" s="23"/>
      <c r="PHS113" s="23"/>
      <c r="PHT113" s="23"/>
      <c r="PHU113" s="23"/>
      <c r="PHV113" s="23"/>
      <c r="PHW113" s="23"/>
      <c r="PHX113" s="23"/>
      <c r="PHY113" s="23"/>
      <c r="PHZ113" s="23"/>
      <c r="PIA113" s="23"/>
      <c r="PIB113" s="23"/>
      <c r="PIC113" s="23"/>
      <c r="PID113" s="23"/>
      <c r="PIE113" s="23"/>
      <c r="PIF113" s="23"/>
      <c r="PIG113" s="23"/>
      <c r="PIH113" s="23"/>
      <c r="PII113" s="23"/>
      <c r="PIJ113" s="23"/>
      <c r="PIK113" s="23"/>
      <c r="PIL113" s="23"/>
      <c r="PIM113" s="23"/>
      <c r="PIN113" s="23"/>
      <c r="PIO113" s="23"/>
      <c r="PIP113" s="23"/>
      <c r="PIQ113" s="23"/>
      <c r="PIR113" s="23"/>
      <c r="PIS113" s="23"/>
      <c r="PIT113" s="23"/>
      <c r="PIU113" s="23"/>
      <c r="PIV113" s="23"/>
      <c r="PIW113" s="23"/>
      <c r="PIX113" s="23"/>
      <c r="PIY113" s="23"/>
      <c r="PIZ113" s="23"/>
      <c r="PJA113" s="23"/>
      <c r="PJB113" s="23"/>
      <c r="PJC113" s="23"/>
      <c r="PJD113" s="23"/>
      <c r="PJE113" s="23"/>
      <c r="PJF113" s="23"/>
      <c r="PJG113" s="23"/>
      <c r="PJH113" s="23"/>
      <c r="PJI113" s="23"/>
      <c r="PJJ113" s="23"/>
      <c r="PJK113" s="23"/>
      <c r="PJL113" s="23"/>
      <c r="PJM113" s="23"/>
      <c r="PJN113" s="23"/>
      <c r="PJO113" s="23"/>
      <c r="PJP113" s="23"/>
      <c r="PJQ113" s="23"/>
      <c r="PJR113" s="23"/>
      <c r="PJS113" s="23"/>
      <c r="PJT113" s="23"/>
      <c r="PJU113" s="23"/>
      <c r="PJV113" s="23"/>
      <c r="PJW113" s="23"/>
      <c r="PJX113" s="23"/>
      <c r="PJY113" s="23"/>
      <c r="PJZ113" s="23"/>
      <c r="PKA113" s="23"/>
      <c r="PKB113" s="23"/>
      <c r="PKC113" s="23"/>
      <c r="PKD113" s="23"/>
      <c r="PKE113" s="23"/>
      <c r="PKF113" s="23"/>
      <c r="PKG113" s="23"/>
      <c r="PKH113" s="23"/>
      <c r="PKI113" s="23"/>
      <c r="PKJ113" s="23"/>
      <c r="PKK113" s="23"/>
      <c r="PKL113" s="23"/>
      <c r="PKM113" s="23"/>
      <c r="PKN113" s="23"/>
      <c r="PKO113" s="23"/>
      <c r="PKP113" s="23"/>
      <c r="PKQ113" s="23"/>
      <c r="PKR113" s="23"/>
      <c r="PKS113" s="23"/>
      <c r="PKT113" s="23"/>
      <c r="PKU113" s="23"/>
      <c r="PKV113" s="23"/>
      <c r="PKW113" s="23"/>
      <c r="PKX113" s="23"/>
      <c r="PKY113" s="23"/>
      <c r="PKZ113" s="23"/>
      <c r="PLA113" s="23"/>
      <c r="PLB113" s="23"/>
      <c r="PLC113" s="23"/>
      <c r="PLD113" s="23"/>
      <c r="PLE113" s="23"/>
      <c r="PLF113" s="23"/>
      <c r="PLG113" s="23"/>
      <c r="PLH113" s="23"/>
      <c r="PLI113" s="23"/>
      <c r="PLJ113" s="23"/>
      <c r="PLK113" s="23"/>
      <c r="PLL113" s="23"/>
      <c r="PLM113" s="23"/>
      <c r="PLN113" s="23"/>
      <c r="PLO113" s="23"/>
      <c r="PLP113" s="23"/>
      <c r="PLQ113" s="23"/>
      <c r="PLR113" s="23"/>
      <c r="PLS113" s="23"/>
      <c r="PLT113" s="23"/>
      <c r="PLU113" s="23"/>
      <c r="PLV113" s="23"/>
      <c r="PLW113" s="23"/>
      <c r="PLX113" s="23"/>
      <c r="PLY113" s="23"/>
      <c r="PLZ113" s="23"/>
      <c r="PMA113" s="23"/>
      <c r="PMB113" s="23"/>
      <c r="PMC113" s="23"/>
      <c r="PMD113" s="23"/>
      <c r="PME113" s="23"/>
      <c r="PMF113" s="23"/>
      <c r="PMG113" s="23"/>
      <c r="PMH113" s="23"/>
      <c r="PMI113" s="23"/>
      <c r="PMJ113" s="23"/>
      <c r="PMK113" s="23"/>
      <c r="PML113" s="23"/>
      <c r="PMM113" s="23"/>
      <c r="PMN113" s="23"/>
      <c r="PMO113" s="23"/>
      <c r="PMP113" s="23"/>
      <c r="PMQ113" s="23"/>
      <c r="PMR113" s="23"/>
      <c r="PMS113" s="23"/>
      <c r="PMT113" s="23"/>
      <c r="PMU113" s="23"/>
      <c r="PMV113" s="23"/>
      <c r="PMW113" s="23"/>
      <c r="PMX113" s="23"/>
      <c r="PMY113" s="23"/>
      <c r="PMZ113" s="23"/>
      <c r="PNA113" s="23"/>
      <c r="PNB113" s="23"/>
      <c r="PNC113" s="23"/>
      <c r="PND113" s="23"/>
      <c r="PNE113" s="23"/>
      <c r="PNF113" s="23"/>
      <c r="PNG113" s="23"/>
      <c r="PNH113" s="23"/>
      <c r="PNI113" s="23"/>
      <c r="PNJ113" s="23"/>
      <c r="PNK113" s="23"/>
      <c r="PNL113" s="23"/>
      <c r="PNM113" s="23"/>
      <c r="PNN113" s="23"/>
      <c r="PNO113" s="23"/>
      <c r="PNP113" s="23"/>
      <c r="PNQ113" s="23"/>
      <c r="PNR113" s="23"/>
      <c r="PNS113" s="23"/>
      <c r="PNT113" s="23"/>
      <c r="PNU113" s="23"/>
      <c r="PNV113" s="23"/>
      <c r="PNW113" s="23"/>
      <c r="PNX113" s="23"/>
      <c r="PNY113" s="23"/>
      <c r="PNZ113" s="23"/>
      <c r="POA113" s="23"/>
      <c r="POB113" s="23"/>
      <c r="POC113" s="23"/>
      <c r="POD113" s="23"/>
      <c r="POE113" s="23"/>
      <c r="POF113" s="23"/>
      <c r="POG113" s="23"/>
      <c r="POH113" s="23"/>
      <c r="POI113" s="23"/>
      <c r="POJ113" s="23"/>
      <c r="POK113" s="23"/>
      <c r="POL113" s="23"/>
      <c r="POM113" s="23"/>
      <c r="PON113" s="23"/>
      <c r="POO113" s="23"/>
      <c r="POP113" s="23"/>
      <c r="POQ113" s="23"/>
      <c r="POR113" s="23"/>
      <c r="POS113" s="23"/>
      <c r="POT113" s="23"/>
      <c r="POU113" s="23"/>
      <c r="POV113" s="23"/>
      <c r="POW113" s="23"/>
      <c r="POX113" s="23"/>
      <c r="POY113" s="23"/>
      <c r="POZ113" s="23"/>
      <c r="PPA113" s="23"/>
      <c r="PPB113" s="23"/>
      <c r="PPC113" s="23"/>
      <c r="PPD113" s="23"/>
      <c r="PPE113" s="23"/>
      <c r="PPF113" s="23"/>
      <c r="PPG113" s="23"/>
      <c r="PPH113" s="23"/>
      <c r="PPI113" s="23"/>
      <c r="PPJ113" s="23"/>
      <c r="PPK113" s="23"/>
      <c r="PPL113" s="23"/>
      <c r="PPM113" s="23"/>
      <c r="PPN113" s="23"/>
      <c r="PPO113" s="23"/>
      <c r="PPP113" s="23"/>
      <c r="PPQ113" s="23"/>
      <c r="PPR113" s="23"/>
      <c r="PPS113" s="23"/>
      <c r="PPT113" s="23"/>
      <c r="PPU113" s="23"/>
      <c r="PPV113" s="23"/>
      <c r="PPW113" s="23"/>
      <c r="PPX113" s="23"/>
      <c r="PPY113" s="23"/>
      <c r="PPZ113" s="23"/>
      <c r="PQA113" s="23"/>
      <c r="PQB113" s="23"/>
      <c r="PQC113" s="23"/>
      <c r="PQD113" s="23"/>
      <c r="PQE113" s="23"/>
      <c r="PQF113" s="23"/>
      <c r="PQG113" s="23"/>
      <c r="PQH113" s="23"/>
      <c r="PQI113" s="23"/>
      <c r="PQJ113" s="23"/>
      <c r="PQK113" s="23"/>
      <c r="PQL113" s="23"/>
      <c r="PQM113" s="23"/>
      <c r="PQN113" s="23"/>
      <c r="PQO113" s="23"/>
      <c r="PQP113" s="23"/>
      <c r="PQQ113" s="23"/>
      <c r="PQR113" s="23"/>
      <c r="PQS113" s="23"/>
      <c r="PQT113" s="23"/>
      <c r="PQU113" s="23"/>
      <c r="PQV113" s="23"/>
      <c r="PQW113" s="23"/>
      <c r="PQX113" s="23"/>
      <c r="PQY113" s="23"/>
      <c r="PQZ113" s="23"/>
      <c r="PRA113" s="23"/>
      <c r="PRB113" s="23"/>
      <c r="PRC113" s="23"/>
      <c r="PRD113" s="23"/>
      <c r="PRE113" s="23"/>
      <c r="PRF113" s="23"/>
      <c r="PRG113" s="23"/>
      <c r="PRH113" s="23"/>
      <c r="PRI113" s="23"/>
      <c r="PRJ113" s="23"/>
      <c r="PRK113" s="23"/>
      <c r="PRL113" s="23"/>
      <c r="PRM113" s="23"/>
      <c r="PRN113" s="23"/>
      <c r="PRO113" s="23"/>
      <c r="PRP113" s="23"/>
      <c r="PRQ113" s="23"/>
      <c r="PRR113" s="23"/>
      <c r="PRS113" s="23"/>
      <c r="PRT113" s="23"/>
      <c r="PRU113" s="23"/>
      <c r="PRV113" s="23"/>
      <c r="PRW113" s="23"/>
      <c r="PRX113" s="23"/>
      <c r="PRY113" s="23"/>
      <c r="PRZ113" s="23"/>
      <c r="PSA113" s="23"/>
      <c r="PSB113" s="23"/>
      <c r="PSC113" s="23"/>
      <c r="PSD113" s="23"/>
      <c r="PSE113" s="23"/>
      <c r="PSF113" s="23"/>
      <c r="PSG113" s="23"/>
      <c r="PSH113" s="23"/>
      <c r="PSI113" s="23"/>
      <c r="PSJ113" s="23"/>
      <c r="PSK113" s="23"/>
      <c r="PSL113" s="23"/>
      <c r="PSM113" s="23"/>
      <c r="PSN113" s="23"/>
      <c r="PSO113" s="23"/>
      <c r="PSP113" s="23"/>
      <c r="PSQ113" s="23"/>
      <c r="PSR113" s="23"/>
      <c r="PSS113" s="23"/>
      <c r="PST113" s="23"/>
      <c r="PSU113" s="23"/>
      <c r="PSV113" s="23"/>
      <c r="PSW113" s="23"/>
      <c r="PSX113" s="23"/>
      <c r="PSY113" s="23"/>
      <c r="PSZ113" s="23"/>
      <c r="PTA113" s="23"/>
      <c r="PTB113" s="23"/>
      <c r="PTC113" s="23"/>
      <c r="PTD113" s="23"/>
      <c r="PTE113" s="23"/>
      <c r="PTF113" s="23"/>
      <c r="PTG113" s="23"/>
      <c r="PTH113" s="23"/>
      <c r="PTI113" s="23"/>
      <c r="PTJ113" s="23"/>
      <c r="PTK113" s="23"/>
      <c r="PTL113" s="23"/>
      <c r="PTM113" s="23"/>
      <c r="PTN113" s="23"/>
      <c r="PTO113" s="23"/>
      <c r="PTP113" s="23"/>
      <c r="PTQ113" s="23"/>
      <c r="PTR113" s="23"/>
      <c r="PTS113" s="23"/>
      <c r="PTT113" s="23"/>
      <c r="PTU113" s="23"/>
      <c r="PTV113" s="23"/>
      <c r="PTW113" s="23"/>
      <c r="PTX113" s="23"/>
      <c r="PTY113" s="23"/>
      <c r="PTZ113" s="23"/>
      <c r="PUA113" s="23"/>
      <c r="PUB113" s="23"/>
      <c r="PUC113" s="23"/>
      <c r="PUD113" s="23"/>
      <c r="PUE113" s="23"/>
      <c r="PUF113" s="23"/>
      <c r="PUG113" s="23"/>
      <c r="PUH113" s="23"/>
      <c r="PUI113" s="23"/>
      <c r="PUJ113" s="23"/>
      <c r="PUK113" s="23"/>
      <c r="PUL113" s="23"/>
      <c r="PUM113" s="23"/>
      <c r="PUN113" s="23"/>
      <c r="PUO113" s="23"/>
      <c r="PUP113" s="23"/>
      <c r="PUQ113" s="23"/>
      <c r="PUR113" s="23"/>
      <c r="PUS113" s="23"/>
      <c r="PUT113" s="23"/>
      <c r="PUU113" s="23"/>
      <c r="PUV113" s="23"/>
      <c r="PUW113" s="23"/>
      <c r="PUX113" s="23"/>
      <c r="PUY113" s="23"/>
      <c r="PUZ113" s="23"/>
      <c r="PVA113" s="23"/>
      <c r="PVB113" s="23"/>
      <c r="PVC113" s="23"/>
      <c r="PVD113" s="23"/>
      <c r="PVE113" s="23"/>
      <c r="PVF113" s="23"/>
      <c r="PVG113" s="23"/>
      <c r="PVH113" s="23"/>
      <c r="PVI113" s="23"/>
      <c r="PVJ113" s="23"/>
      <c r="PVK113" s="23"/>
      <c r="PVL113" s="23"/>
      <c r="PVM113" s="23"/>
      <c r="PVN113" s="23"/>
      <c r="PVO113" s="23"/>
      <c r="PVP113" s="23"/>
      <c r="PVQ113" s="23"/>
      <c r="PVR113" s="23"/>
      <c r="PVS113" s="23"/>
      <c r="PVT113" s="23"/>
      <c r="PVU113" s="23"/>
      <c r="PVV113" s="23"/>
      <c r="PVW113" s="23"/>
      <c r="PVX113" s="23"/>
      <c r="PVY113" s="23"/>
      <c r="PVZ113" s="23"/>
      <c r="PWA113" s="23"/>
      <c r="PWB113" s="23"/>
      <c r="PWC113" s="23"/>
      <c r="PWD113" s="23"/>
      <c r="PWE113" s="23"/>
      <c r="PWF113" s="23"/>
      <c r="PWG113" s="23"/>
      <c r="PWH113" s="23"/>
      <c r="PWI113" s="23"/>
      <c r="PWJ113" s="23"/>
      <c r="PWK113" s="23"/>
      <c r="PWL113" s="23"/>
      <c r="PWM113" s="23"/>
      <c r="PWN113" s="23"/>
      <c r="PWO113" s="23"/>
      <c r="PWP113" s="23"/>
      <c r="PWQ113" s="23"/>
      <c r="PWR113" s="23"/>
      <c r="PWS113" s="23"/>
      <c r="PWT113" s="23"/>
      <c r="PWU113" s="23"/>
      <c r="PWV113" s="23"/>
      <c r="PWW113" s="23"/>
      <c r="PWX113" s="23"/>
      <c r="PWY113" s="23"/>
      <c r="PWZ113" s="23"/>
      <c r="PXA113" s="23"/>
      <c r="PXB113" s="23"/>
      <c r="PXC113" s="23"/>
      <c r="PXD113" s="23"/>
      <c r="PXE113" s="23"/>
      <c r="PXF113" s="23"/>
      <c r="PXG113" s="23"/>
      <c r="PXH113" s="23"/>
      <c r="PXI113" s="23"/>
      <c r="PXJ113" s="23"/>
      <c r="PXK113" s="23"/>
      <c r="PXL113" s="23"/>
      <c r="PXM113" s="23"/>
      <c r="PXN113" s="23"/>
      <c r="PXO113" s="23"/>
      <c r="PXP113" s="23"/>
      <c r="PXQ113" s="23"/>
      <c r="PXR113" s="23"/>
      <c r="PXS113" s="23"/>
      <c r="PXT113" s="23"/>
      <c r="PXU113" s="23"/>
      <c r="PXV113" s="23"/>
      <c r="PXW113" s="23"/>
      <c r="PXX113" s="23"/>
      <c r="PXY113" s="23"/>
      <c r="PXZ113" s="23"/>
      <c r="PYA113" s="23"/>
      <c r="PYB113" s="23"/>
      <c r="PYC113" s="23"/>
      <c r="PYD113" s="23"/>
      <c r="PYE113" s="23"/>
      <c r="PYF113" s="23"/>
      <c r="PYG113" s="23"/>
      <c r="PYH113" s="23"/>
      <c r="PYI113" s="23"/>
      <c r="PYJ113" s="23"/>
      <c r="PYK113" s="23"/>
      <c r="PYL113" s="23"/>
      <c r="PYM113" s="23"/>
      <c r="PYN113" s="23"/>
      <c r="PYO113" s="23"/>
      <c r="PYP113" s="23"/>
      <c r="PYQ113" s="23"/>
      <c r="PYR113" s="23"/>
      <c r="PYS113" s="23"/>
      <c r="PYT113" s="23"/>
      <c r="PYU113" s="23"/>
      <c r="PYV113" s="23"/>
      <c r="PYW113" s="23"/>
      <c r="PYX113" s="23"/>
      <c r="PYY113" s="23"/>
      <c r="PYZ113" s="23"/>
      <c r="PZA113" s="23"/>
      <c r="PZB113" s="23"/>
      <c r="PZC113" s="23"/>
      <c r="PZD113" s="23"/>
      <c r="PZE113" s="23"/>
      <c r="PZF113" s="23"/>
      <c r="PZG113" s="23"/>
      <c r="PZH113" s="23"/>
      <c r="PZI113" s="23"/>
      <c r="PZJ113" s="23"/>
      <c r="PZK113" s="23"/>
      <c r="PZL113" s="23"/>
      <c r="PZM113" s="23"/>
      <c r="PZN113" s="23"/>
      <c r="PZO113" s="23"/>
      <c r="PZP113" s="23"/>
      <c r="PZQ113" s="23"/>
      <c r="PZR113" s="23"/>
      <c r="PZS113" s="23"/>
      <c r="PZT113" s="23"/>
      <c r="PZU113" s="23"/>
      <c r="PZV113" s="23"/>
      <c r="PZW113" s="23"/>
      <c r="PZX113" s="23"/>
      <c r="PZY113" s="23"/>
      <c r="PZZ113" s="23"/>
      <c r="QAA113" s="23"/>
      <c r="QAB113" s="23"/>
      <c r="QAC113" s="23"/>
      <c r="QAD113" s="23"/>
      <c r="QAE113" s="23"/>
      <c r="QAF113" s="23"/>
      <c r="QAG113" s="23"/>
      <c r="QAH113" s="23"/>
      <c r="QAI113" s="23"/>
      <c r="QAJ113" s="23"/>
      <c r="QAK113" s="23"/>
      <c r="QAL113" s="23"/>
      <c r="QAM113" s="23"/>
      <c r="QAN113" s="23"/>
      <c r="QAO113" s="23"/>
      <c r="QAP113" s="23"/>
      <c r="QAQ113" s="23"/>
      <c r="QAR113" s="23"/>
      <c r="QAS113" s="23"/>
      <c r="QAT113" s="23"/>
      <c r="QAU113" s="23"/>
      <c r="QAV113" s="23"/>
      <c r="QAW113" s="23"/>
      <c r="QAX113" s="23"/>
      <c r="QAY113" s="23"/>
      <c r="QAZ113" s="23"/>
      <c r="QBA113" s="23"/>
      <c r="QBB113" s="23"/>
      <c r="QBC113" s="23"/>
      <c r="QBD113" s="23"/>
      <c r="QBE113" s="23"/>
      <c r="QBF113" s="23"/>
      <c r="QBG113" s="23"/>
      <c r="QBH113" s="23"/>
      <c r="QBI113" s="23"/>
      <c r="QBJ113" s="23"/>
      <c r="QBK113" s="23"/>
      <c r="QBL113" s="23"/>
      <c r="QBM113" s="23"/>
      <c r="QBN113" s="23"/>
      <c r="QBO113" s="23"/>
      <c r="QBP113" s="23"/>
      <c r="QBQ113" s="23"/>
      <c r="QBR113" s="23"/>
      <c r="QBS113" s="23"/>
      <c r="QBT113" s="23"/>
      <c r="QBU113" s="23"/>
      <c r="QBV113" s="23"/>
      <c r="QBW113" s="23"/>
      <c r="QBX113" s="23"/>
      <c r="QBY113" s="23"/>
      <c r="QBZ113" s="23"/>
      <c r="QCA113" s="23"/>
      <c r="QCB113" s="23"/>
      <c r="QCC113" s="23"/>
      <c r="QCD113" s="23"/>
      <c r="QCE113" s="23"/>
      <c r="QCF113" s="23"/>
      <c r="QCG113" s="23"/>
      <c r="QCH113" s="23"/>
      <c r="QCI113" s="23"/>
      <c r="QCJ113" s="23"/>
      <c r="QCK113" s="23"/>
      <c r="QCL113" s="23"/>
      <c r="QCM113" s="23"/>
      <c r="QCN113" s="23"/>
      <c r="QCO113" s="23"/>
      <c r="QCP113" s="23"/>
      <c r="QCQ113" s="23"/>
      <c r="QCR113" s="23"/>
      <c r="QCS113" s="23"/>
      <c r="QCT113" s="23"/>
      <c r="QCU113" s="23"/>
      <c r="QCV113" s="23"/>
      <c r="QCW113" s="23"/>
      <c r="QCX113" s="23"/>
      <c r="QCY113" s="23"/>
      <c r="QCZ113" s="23"/>
      <c r="QDA113" s="23"/>
      <c r="QDB113" s="23"/>
      <c r="QDC113" s="23"/>
      <c r="QDD113" s="23"/>
      <c r="QDE113" s="23"/>
      <c r="QDF113" s="23"/>
      <c r="QDG113" s="23"/>
      <c r="QDH113" s="23"/>
      <c r="QDI113" s="23"/>
      <c r="QDJ113" s="23"/>
      <c r="QDK113" s="23"/>
      <c r="QDL113" s="23"/>
      <c r="QDM113" s="23"/>
      <c r="QDN113" s="23"/>
      <c r="QDO113" s="23"/>
      <c r="QDP113" s="23"/>
      <c r="QDQ113" s="23"/>
      <c r="QDR113" s="23"/>
      <c r="QDS113" s="23"/>
      <c r="QDT113" s="23"/>
      <c r="QDU113" s="23"/>
      <c r="QDV113" s="23"/>
      <c r="QDW113" s="23"/>
      <c r="QDX113" s="23"/>
      <c r="QDY113" s="23"/>
      <c r="QDZ113" s="23"/>
      <c r="QEA113" s="23"/>
      <c r="QEB113" s="23"/>
      <c r="QEC113" s="23"/>
      <c r="QED113" s="23"/>
      <c r="QEE113" s="23"/>
      <c r="QEF113" s="23"/>
      <c r="QEG113" s="23"/>
      <c r="QEH113" s="23"/>
      <c r="QEI113" s="23"/>
      <c r="QEJ113" s="23"/>
      <c r="QEK113" s="23"/>
      <c r="QEL113" s="23"/>
      <c r="QEM113" s="23"/>
      <c r="QEN113" s="23"/>
      <c r="QEO113" s="23"/>
      <c r="QEP113" s="23"/>
      <c r="QEQ113" s="23"/>
      <c r="QER113" s="23"/>
      <c r="QES113" s="23"/>
      <c r="QET113" s="23"/>
      <c r="QEU113" s="23"/>
      <c r="QEV113" s="23"/>
      <c r="QEW113" s="23"/>
      <c r="QEX113" s="23"/>
      <c r="QEY113" s="23"/>
      <c r="QEZ113" s="23"/>
      <c r="QFA113" s="23"/>
      <c r="QFB113" s="23"/>
      <c r="QFC113" s="23"/>
      <c r="QFD113" s="23"/>
      <c r="QFE113" s="23"/>
      <c r="QFF113" s="23"/>
      <c r="QFG113" s="23"/>
      <c r="QFH113" s="23"/>
      <c r="QFI113" s="23"/>
      <c r="QFJ113" s="23"/>
      <c r="QFK113" s="23"/>
      <c r="QFL113" s="23"/>
      <c r="QFM113" s="23"/>
      <c r="QFN113" s="23"/>
      <c r="QFO113" s="23"/>
      <c r="QFP113" s="23"/>
      <c r="QFQ113" s="23"/>
      <c r="QFR113" s="23"/>
      <c r="QFS113" s="23"/>
      <c r="QFT113" s="23"/>
      <c r="QFU113" s="23"/>
      <c r="QFV113" s="23"/>
      <c r="QFW113" s="23"/>
      <c r="QFX113" s="23"/>
      <c r="QFY113" s="23"/>
      <c r="QFZ113" s="23"/>
      <c r="QGA113" s="23"/>
      <c r="QGB113" s="23"/>
      <c r="QGC113" s="23"/>
      <c r="QGD113" s="23"/>
      <c r="QGE113" s="23"/>
      <c r="QGF113" s="23"/>
      <c r="QGG113" s="23"/>
      <c r="QGH113" s="23"/>
      <c r="QGI113" s="23"/>
      <c r="QGJ113" s="23"/>
      <c r="QGK113" s="23"/>
      <c r="QGL113" s="23"/>
      <c r="QGM113" s="23"/>
      <c r="QGN113" s="23"/>
      <c r="QGO113" s="23"/>
      <c r="QGP113" s="23"/>
      <c r="QGQ113" s="23"/>
      <c r="QGR113" s="23"/>
      <c r="QGS113" s="23"/>
      <c r="QGT113" s="23"/>
      <c r="QGU113" s="23"/>
      <c r="QGV113" s="23"/>
      <c r="QGW113" s="23"/>
      <c r="QGX113" s="23"/>
      <c r="QGY113" s="23"/>
      <c r="QGZ113" s="23"/>
      <c r="QHA113" s="23"/>
      <c r="QHB113" s="23"/>
      <c r="QHC113" s="23"/>
      <c r="QHD113" s="23"/>
      <c r="QHE113" s="23"/>
      <c r="QHF113" s="23"/>
      <c r="QHG113" s="23"/>
      <c r="QHH113" s="23"/>
      <c r="QHI113" s="23"/>
      <c r="QHJ113" s="23"/>
      <c r="QHK113" s="23"/>
      <c r="QHL113" s="23"/>
      <c r="QHM113" s="23"/>
      <c r="QHN113" s="23"/>
      <c r="QHO113" s="23"/>
      <c r="QHP113" s="23"/>
      <c r="QHQ113" s="23"/>
      <c r="QHR113" s="23"/>
      <c r="QHS113" s="23"/>
      <c r="QHT113" s="23"/>
      <c r="QHU113" s="23"/>
      <c r="QHV113" s="23"/>
      <c r="QHW113" s="23"/>
      <c r="QHX113" s="23"/>
      <c r="QHY113" s="23"/>
      <c r="QHZ113" s="23"/>
      <c r="QIA113" s="23"/>
      <c r="QIB113" s="23"/>
      <c r="QIC113" s="23"/>
      <c r="QID113" s="23"/>
      <c r="QIE113" s="23"/>
      <c r="QIF113" s="23"/>
      <c r="QIG113" s="23"/>
      <c r="QIH113" s="23"/>
      <c r="QII113" s="23"/>
      <c r="QIJ113" s="23"/>
      <c r="QIK113" s="23"/>
      <c r="QIL113" s="23"/>
      <c r="QIM113" s="23"/>
      <c r="QIN113" s="23"/>
      <c r="QIO113" s="23"/>
      <c r="QIP113" s="23"/>
      <c r="QIQ113" s="23"/>
      <c r="QIR113" s="23"/>
      <c r="QIS113" s="23"/>
      <c r="QIT113" s="23"/>
      <c r="QIU113" s="23"/>
      <c r="QIV113" s="23"/>
      <c r="QIW113" s="23"/>
      <c r="QIX113" s="23"/>
      <c r="QIY113" s="23"/>
      <c r="QIZ113" s="23"/>
      <c r="QJA113" s="23"/>
      <c r="QJB113" s="23"/>
      <c r="QJC113" s="23"/>
      <c r="QJD113" s="23"/>
      <c r="QJE113" s="23"/>
      <c r="QJF113" s="23"/>
      <c r="QJG113" s="23"/>
      <c r="QJH113" s="23"/>
      <c r="QJI113" s="23"/>
      <c r="QJJ113" s="23"/>
      <c r="QJK113" s="23"/>
      <c r="QJL113" s="23"/>
      <c r="QJM113" s="23"/>
      <c r="QJN113" s="23"/>
      <c r="QJO113" s="23"/>
      <c r="QJP113" s="23"/>
      <c r="QJQ113" s="23"/>
      <c r="QJR113" s="23"/>
      <c r="QJS113" s="23"/>
      <c r="QJT113" s="23"/>
      <c r="QJU113" s="23"/>
      <c r="QJV113" s="23"/>
      <c r="QJW113" s="23"/>
      <c r="QJX113" s="23"/>
      <c r="QJY113" s="23"/>
      <c r="QJZ113" s="23"/>
      <c r="QKA113" s="23"/>
      <c r="QKB113" s="23"/>
      <c r="QKC113" s="23"/>
      <c r="QKD113" s="23"/>
      <c r="QKE113" s="23"/>
      <c r="QKF113" s="23"/>
      <c r="QKG113" s="23"/>
      <c r="QKH113" s="23"/>
      <c r="QKI113" s="23"/>
      <c r="QKJ113" s="23"/>
      <c r="QKK113" s="23"/>
      <c r="QKL113" s="23"/>
      <c r="QKM113" s="23"/>
      <c r="QKN113" s="23"/>
      <c r="QKO113" s="23"/>
      <c r="QKP113" s="23"/>
      <c r="QKQ113" s="23"/>
      <c r="QKR113" s="23"/>
      <c r="QKS113" s="23"/>
      <c r="QKT113" s="23"/>
      <c r="QKU113" s="23"/>
      <c r="QKV113" s="23"/>
      <c r="QKW113" s="23"/>
      <c r="QKX113" s="23"/>
      <c r="QKY113" s="23"/>
      <c r="QKZ113" s="23"/>
      <c r="QLA113" s="23"/>
      <c r="QLB113" s="23"/>
      <c r="QLC113" s="23"/>
      <c r="QLD113" s="23"/>
      <c r="QLE113" s="23"/>
      <c r="QLF113" s="23"/>
      <c r="QLG113" s="23"/>
      <c r="QLH113" s="23"/>
      <c r="QLI113" s="23"/>
      <c r="QLJ113" s="23"/>
      <c r="QLK113" s="23"/>
      <c r="QLL113" s="23"/>
      <c r="QLM113" s="23"/>
      <c r="QLN113" s="23"/>
      <c r="QLO113" s="23"/>
      <c r="QLP113" s="23"/>
      <c r="QLQ113" s="23"/>
      <c r="QLR113" s="23"/>
      <c r="QLS113" s="23"/>
      <c r="QLT113" s="23"/>
      <c r="QLU113" s="23"/>
      <c r="QLV113" s="23"/>
      <c r="QLW113" s="23"/>
      <c r="QLX113" s="23"/>
      <c r="QLY113" s="23"/>
      <c r="QLZ113" s="23"/>
      <c r="QMA113" s="23"/>
      <c r="QMB113" s="23"/>
      <c r="QMC113" s="23"/>
      <c r="QMD113" s="23"/>
      <c r="QME113" s="23"/>
      <c r="QMF113" s="23"/>
      <c r="QMG113" s="23"/>
      <c r="QMH113" s="23"/>
      <c r="QMI113" s="23"/>
      <c r="QMJ113" s="23"/>
      <c r="QMK113" s="23"/>
      <c r="QML113" s="23"/>
      <c r="QMM113" s="23"/>
      <c r="QMN113" s="23"/>
      <c r="QMO113" s="23"/>
      <c r="QMP113" s="23"/>
      <c r="QMQ113" s="23"/>
      <c r="QMR113" s="23"/>
      <c r="QMS113" s="23"/>
      <c r="QMT113" s="23"/>
      <c r="QMU113" s="23"/>
      <c r="QMV113" s="23"/>
      <c r="QMW113" s="23"/>
      <c r="QMX113" s="23"/>
      <c r="QMY113" s="23"/>
      <c r="QMZ113" s="23"/>
      <c r="QNA113" s="23"/>
      <c r="QNB113" s="23"/>
      <c r="QNC113" s="23"/>
      <c r="QND113" s="23"/>
      <c r="QNE113" s="23"/>
      <c r="QNF113" s="23"/>
      <c r="QNG113" s="23"/>
      <c r="QNH113" s="23"/>
      <c r="QNI113" s="23"/>
      <c r="QNJ113" s="23"/>
      <c r="QNK113" s="23"/>
      <c r="QNL113" s="23"/>
      <c r="QNM113" s="23"/>
      <c r="QNN113" s="23"/>
      <c r="QNO113" s="23"/>
      <c r="QNP113" s="23"/>
      <c r="QNQ113" s="23"/>
      <c r="QNR113" s="23"/>
      <c r="QNS113" s="23"/>
      <c r="QNT113" s="23"/>
      <c r="QNU113" s="23"/>
      <c r="QNV113" s="23"/>
      <c r="QNW113" s="23"/>
      <c r="QNX113" s="23"/>
      <c r="QNY113" s="23"/>
      <c r="QNZ113" s="23"/>
      <c r="QOA113" s="23"/>
      <c r="QOB113" s="23"/>
      <c r="QOC113" s="23"/>
      <c r="QOD113" s="23"/>
      <c r="QOE113" s="23"/>
      <c r="QOF113" s="23"/>
      <c r="QOG113" s="23"/>
      <c r="QOH113" s="23"/>
      <c r="QOI113" s="23"/>
      <c r="QOJ113" s="23"/>
      <c r="QOK113" s="23"/>
      <c r="QOL113" s="23"/>
      <c r="QOM113" s="23"/>
      <c r="QON113" s="23"/>
      <c r="QOO113" s="23"/>
      <c r="QOP113" s="23"/>
      <c r="QOQ113" s="23"/>
      <c r="QOR113" s="23"/>
      <c r="QOS113" s="23"/>
      <c r="QOT113" s="23"/>
      <c r="QOU113" s="23"/>
      <c r="QOV113" s="23"/>
      <c r="QOW113" s="23"/>
      <c r="QOX113" s="23"/>
      <c r="QOY113" s="23"/>
      <c r="QOZ113" s="23"/>
      <c r="QPA113" s="23"/>
      <c r="QPB113" s="23"/>
      <c r="QPC113" s="23"/>
      <c r="QPD113" s="23"/>
      <c r="QPE113" s="23"/>
      <c r="QPF113" s="23"/>
      <c r="QPG113" s="23"/>
      <c r="QPH113" s="23"/>
      <c r="QPI113" s="23"/>
      <c r="QPJ113" s="23"/>
      <c r="QPK113" s="23"/>
      <c r="QPL113" s="23"/>
      <c r="QPM113" s="23"/>
      <c r="QPN113" s="23"/>
      <c r="QPO113" s="23"/>
      <c r="QPP113" s="23"/>
      <c r="QPQ113" s="23"/>
      <c r="QPR113" s="23"/>
      <c r="QPS113" s="23"/>
      <c r="QPT113" s="23"/>
      <c r="QPU113" s="23"/>
      <c r="QPV113" s="23"/>
      <c r="QPW113" s="23"/>
      <c r="QPX113" s="23"/>
      <c r="QPY113" s="23"/>
      <c r="QPZ113" s="23"/>
      <c r="QQA113" s="23"/>
      <c r="QQB113" s="23"/>
      <c r="QQC113" s="23"/>
      <c r="QQD113" s="23"/>
      <c r="QQE113" s="23"/>
      <c r="QQF113" s="23"/>
      <c r="QQG113" s="23"/>
      <c r="QQH113" s="23"/>
      <c r="QQI113" s="23"/>
      <c r="QQJ113" s="23"/>
      <c r="QQK113" s="23"/>
      <c r="QQL113" s="23"/>
      <c r="QQM113" s="23"/>
      <c r="QQN113" s="23"/>
      <c r="QQO113" s="23"/>
      <c r="QQP113" s="23"/>
      <c r="QQQ113" s="23"/>
      <c r="QQR113" s="23"/>
      <c r="QQS113" s="23"/>
      <c r="QQT113" s="23"/>
      <c r="QQU113" s="23"/>
      <c r="QQV113" s="23"/>
      <c r="QQW113" s="23"/>
      <c r="QQX113" s="23"/>
      <c r="QQY113" s="23"/>
      <c r="QQZ113" s="23"/>
      <c r="QRA113" s="23"/>
      <c r="QRB113" s="23"/>
      <c r="QRC113" s="23"/>
      <c r="QRD113" s="23"/>
      <c r="QRE113" s="23"/>
      <c r="QRF113" s="23"/>
      <c r="QRG113" s="23"/>
      <c r="QRH113" s="23"/>
      <c r="QRI113" s="23"/>
      <c r="QRJ113" s="23"/>
      <c r="QRK113" s="23"/>
      <c r="QRL113" s="23"/>
      <c r="QRM113" s="23"/>
      <c r="QRN113" s="23"/>
      <c r="QRO113" s="23"/>
      <c r="QRP113" s="23"/>
      <c r="QRQ113" s="23"/>
      <c r="QRR113" s="23"/>
      <c r="QRS113" s="23"/>
      <c r="QRT113" s="23"/>
      <c r="QRU113" s="23"/>
      <c r="QRV113" s="23"/>
      <c r="QRW113" s="23"/>
      <c r="QRX113" s="23"/>
      <c r="QRY113" s="23"/>
      <c r="QRZ113" s="23"/>
      <c r="QSA113" s="23"/>
      <c r="QSB113" s="23"/>
      <c r="QSC113" s="23"/>
      <c r="QSD113" s="23"/>
      <c r="QSE113" s="23"/>
      <c r="QSF113" s="23"/>
      <c r="QSG113" s="23"/>
      <c r="QSH113" s="23"/>
      <c r="QSI113" s="23"/>
      <c r="QSJ113" s="23"/>
      <c r="QSK113" s="23"/>
      <c r="QSL113" s="23"/>
      <c r="QSM113" s="23"/>
      <c r="QSN113" s="23"/>
      <c r="QSO113" s="23"/>
      <c r="QSP113" s="23"/>
      <c r="QSQ113" s="23"/>
      <c r="QSR113" s="23"/>
      <c r="QSS113" s="23"/>
      <c r="QST113" s="23"/>
      <c r="QSU113" s="23"/>
      <c r="QSV113" s="23"/>
      <c r="QSW113" s="23"/>
      <c r="QSX113" s="23"/>
      <c r="QSY113" s="23"/>
      <c r="QSZ113" s="23"/>
      <c r="QTA113" s="23"/>
      <c r="QTB113" s="23"/>
      <c r="QTC113" s="23"/>
      <c r="QTD113" s="23"/>
      <c r="QTE113" s="23"/>
      <c r="QTF113" s="23"/>
      <c r="QTG113" s="23"/>
      <c r="QTH113" s="23"/>
      <c r="QTI113" s="23"/>
      <c r="QTJ113" s="23"/>
      <c r="QTK113" s="23"/>
      <c r="QTL113" s="23"/>
      <c r="QTM113" s="23"/>
      <c r="QTN113" s="23"/>
      <c r="QTO113" s="23"/>
      <c r="QTP113" s="23"/>
      <c r="QTQ113" s="23"/>
      <c r="QTR113" s="23"/>
      <c r="QTS113" s="23"/>
      <c r="QTT113" s="23"/>
      <c r="QTU113" s="23"/>
      <c r="QTV113" s="23"/>
      <c r="QTW113" s="23"/>
      <c r="QTX113" s="23"/>
      <c r="QTY113" s="23"/>
      <c r="QTZ113" s="23"/>
      <c r="QUA113" s="23"/>
      <c r="QUB113" s="23"/>
      <c r="QUC113" s="23"/>
      <c r="QUD113" s="23"/>
      <c r="QUE113" s="23"/>
      <c r="QUF113" s="23"/>
      <c r="QUG113" s="23"/>
      <c r="QUH113" s="23"/>
      <c r="QUI113" s="23"/>
      <c r="QUJ113" s="23"/>
      <c r="QUK113" s="23"/>
      <c r="QUL113" s="23"/>
      <c r="QUM113" s="23"/>
      <c r="QUN113" s="23"/>
      <c r="QUO113" s="23"/>
      <c r="QUP113" s="23"/>
      <c r="QUQ113" s="23"/>
      <c r="QUR113" s="23"/>
      <c r="QUS113" s="23"/>
      <c r="QUT113" s="23"/>
      <c r="QUU113" s="23"/>
      <c r="QUV113" s="23"/>
      <c r="QUW113" s="23"/>
      <c r="QUX113" s="23"/>
      <c r="QUY113" s="23"/>
      <c r="QUZ113" s="23"/>
      <c r="QVA113" s="23"/>
      <c r="QVB113" s="23"/>
      <c r="QVC113" s="23"/>
      <c r="QVD113" s="23"/>
      <c r="QVE113" s="23"/>
      <c r="QVF113" s="23"/>
      <c r="QVG113" s="23"/>
      <c r="QVH113" s="23"/>
      <c r="QVI113" s="23"/>
      <c r="QVJ113" s="23"/>
      <c r="QVK113" s="23"/>
      <c r="QVL113" s="23"/>
      <c r="QVM113" s="23"/>
      <c r="QVN113" s="23"/>
      <c r="QVO113" s="23"/>
      <c r="QVP113" s="23"/>
      <c r="QVQ113" s="23"/>
      <c r="QVR113" s="23"/>
      <c r="QVS113" s="23"/>
      <c r="QVT113" s="23"/>
      <c r="QVU113" s="23"/>
      <c r="QVV113" s="23"/>
      <c r="QVW113" s="23"/>
      <c r="QVX113" s="23"/>
      <c r="QVY113" s="23"/>
      <c r="QVZ113" s="23"/>
      <c r="QWA113" s="23"/>
      <c r="QWB113" s="23"/>
      <c r="QWC113" s="23"/>
      <c r="QWD113" s="23"/>
      <c r="QWE113" s="23"/>
      <c r="QWF113" s="23"/>
      <c r="QWG113" s="23"/>
      <c r="QWH113" s="23"/>
      <c r="QWI113" s="23"/>
      <c r="QWJ113" s="23"/>
      <c r="QWK113" s="23"/>
      <c r="QWL113" s="23"/>
      <c r="QWM113" s="23"/>
      <c r="QWN113" s="23"/>
      <c r="QWO113" s="23"/>
      <c r="QWP113" s="23"/>
      <c r="QWQ113" s="23"/>
      <c r="QWR113" s="23"/>
      <c r="QWS113" s="23"/>
      <c r="QWT113" s="23"/>
      <c r="QWU113" s="23"/>
      <c r="QWV113" s="23"/>
      <c r="QWW113" s="23"/>
      <c r="QWX113" s="23"/>
      <c r="QWY113" s="23"/>
      <c r="QWZ113" s="23"/>
      <c r="QXA113" s="23"/>
      <c r="QXB113" s="23"/>
      <c r="QXC113" s="23"/>
      <c r="QXD113" s="23"/>
      <c r="QXE113" s="23"/>
      <c r="QXF113" s="23"/>
      <c r="QXG113" s="23"/>
      <c r="QXH113" s="23"/>
      <c r="QXI113" s="23"/>
      <c r="QXJ113" s="23"/>
      <c r="QXK113" s="23"/>
      <c r="QXL113" s="23"/>
      <c r="QXM113" s="23"/>
      <c r="QXN113" s="23"/>
      <c r="QXO113" s="23"/>
      <c r="QXP113" s="23"/>
      <c r="QXQ113" s="23"/>
      <c r="QXR113" s="23"/>
      <c r="QXS113" s="23"/>
      <c r="QXT113" s="23"/>
      <c r="QXU113" s="23"/>
      <c r="QXV113" s="23"/>
      <c r="QXW113" s="23"/>
      <c r="QXX113" s="23"/>
      <c r="QXY113" s="23"/>
      <c r="QXZ113" s="23"/>
      <c r="QYA113" s="23"/>
      <c r="QYB113" s="23"/>
      <c r="QYC113" s="23"/>
      <c r="QYD113" s="23"/>
      <c r="QYE113" s="23"/>
      <c r="QYF113" s="23"/>
      <c r="QYG113" s="23"/>
      <c r="QYH113" s="23"/>
      <c r="QYI113" s="23"/>
      <c r="QYJ113" s="23"/>
      <c r="QYK113" s="23"/>
      <c r="QYL113" s="23"/>
      <c r="QYM113" s="23"/>
      <c r="QYN113" s="23"/>
      <c r="QYO113" s="23"/>
      <c r="QYP113" s="23"/>
      <c r="QYQ113" s="23"/>
      <c r="QYR113" s="23"/>
      <c r="QYS113" s="23"/>
      <c r="QYT113" s="23"/>
      <c r="QYU113" s="23"/>
      <c r="QYV113" s="23"/>
      <c r="QYW113" s="23"/>
      <c r="QYX113" s="23"/>
      <c r="QYY113" s="23"/>
      <c r="QYZ113" s="23"/>
      <c r="QZA113" s="23"/>
      <c r="QZB113" s="23"/>
      <c r="QZC113" s="23"/>
      <c r="QZD113" s="23"/>
      <c r="QZE113" s="23"/>
      <c r="QZF113" s="23"/>
      <c r="QZG113" s="23"/>
      <c r="QZH113" s="23"/>
      <c r="QZI113" s="23"/>
      <c r="QZJ113" s="23"/>
      <c r="QZK113" s="23"/>
      <c r="QZL113" s="23"/>
      <c r="QZM113" s="23"/>
      <c r="QZN113" s="23"/>
      <c r="QZO113" s="23"/>
      <c r="QZP113" s="23"/>
      <c r="QZQ113" s="23"/>
      <c r="QZR113" s="23"/>
      <c r="QZS113" s="23"/>
      <c r="QZT113" s="23"/>
      <c r="QZU113" s="23"/>
      <c r="QZV113" s="23"/>
      <c r="QZW113" s="23"/>
      <c r="QZX113" s="23"/>
      <c r="QZY113" s="23"/>
      <c r="QZZ113" s="23"/>
      <c r="RAA113" s="23"/>
      <c r="RAB113" s="23"/>
      <c r="RAC113" s="23"/>
      <c r="RAD113" s="23"/>
      <c r="RAE113" s="23"/>
      <c r="RAF113" s="23"/>
      <c r="RAG113" s="23"/>
      <c r="RAH113" s="23"/>
      <c r="RAI113" s="23"/>
      <c r="RAJ113" s="23"/>
      <c r="RAK113" s="23"/>
      <c r="RAL113" s="23"/>
      <c r="RAM113" s="23"/>
      <c r="RAN113" s="23"/>
      <c r="RAO113" s="23"/>
      <c r="RAP113" s="23"/>
      <c r="RAQ113" s="23"/>
      <c r="RAR113" s="23"/>
      <c r="RAS113" s="23"/>
      <c r="RAT113" s="23"/>
      <c r="RAU113" s="23"/>
      <c r="RAV113" s="23"/>
      <c r="RAW113" s="23"/>
      <c r="RAX113" s="23"/>
      <c r="RAY113" s="23"/>
      <c r="RAZ113" s="23"/>
      <c r="RBA113" s="23"/>
      <c r="RBB113" s="23"/>
      <c r="RBC113" s="23"/>
      <c r="RBD113" s="23"/>
      <c r="RBE113" s="23"/>
      <c r="RBF113" s="23"/>
      <c r="RBG113" s="23"/>
      <c r="RBH113" s="23"/>
      <c r="RBI113" s="23"/>
      <c r="RBJ113" s="23"/>
      <c r="RBK113" s="23"/>
      <c r="RBL113" s="23"/>
      <c r="RBM113" s="23"/>
      <c r="RBN113" s="23"/>
      <c r="RBO113" s="23"/>
      <c r="RBP113" s="23"/>
      <c r="RBQ113" s="23"/>
      <c r="RBR113" s="23"/>
      <c r="RBS113" s="23"/>
      <c r="RBT113" s="23"/>
      <c r="RBU113" s="23"/>
      <c r="RBV113" s="23"/>
      <c r="RBW113" s="23"/>
      <c r="RBX113" s="23"/>
      <c r="RBY113" s="23"/>
      <c r="RBZ113" s="23"/>
      <c r="RCA113" s="23"/>
      <c r="RCB113" s="23"/>
      <c r="RCC113" s="23"/>
      <c r="RCD113" s="23"/>
      <c r="RCE113" s="23"/>
      <c r="RCF113" s="23"/>
      <c r="RCG113" s="23"/>
      <c r="RCH113" s="23"/>
      <c r="RCI113" s="23"/>
      <c r="RCJ113" s="23"/>
      <c r="RCK113" s="23"/>
      <c r="RCL113" s="23"/>
      <c r="RCM113" s="23"/>
      <c r="RCN113" s="23"/>
      <c r="RCO113" s="23"/>
      <c r="RCP113" s="23"/>
      <c r="RCQ113" s="23"/>
      <c r="RCR113" s="23"/>
      <c r="RCS113" s="23"/>
      <c r="RCT113" s="23"/>
      <c r="RCU113" s="23"/>
      <c r="RCV113" s="23"/>
      <c r="RCW113" s="23"/>
      <c r="RCX113" s="23"/>
      <c r="RCY113" s="23"/>
      <c r="RCZ113" s="23"/>
      <c r="RDA113" s="23"/>
      <c r="RDB113" s="23"/>
      <c r="RDC113" s="23"/>
      <c r="RDD113" s="23"/>
      <c r="RDE113" s="23"/>
      <c r="RDF113" s="23"/>
      <c r="RDG113" s="23"/>
      <c r="RDH113" s="23"/>
      <c r="RDI113" s="23"/>
      <c r="RDJ113" s="23"/>
      <c r="RDK113" s="23"/>
      <c r="RDL113" s="23"/>
      <c r="RDM113" s="23"/>
      <c r="RDN113" s="23"/>
      <c r="RDO113" s="23"/>
      <c r="RDP113" s="23"/>
      <c r="RDQ113" s="23"/>
      <c r="RDR113" s="23"/>
      <c r="RDS113" s="23"/>
      <c r="RDT113" s="23"/>
      <c r="RDU113" s="23"/>
      <c r="RDV113" s="23"/>
      <c r="RDW113" s="23"/>
      <c r="RDX113" s="23"/>
      <c r="RDY113" s="23"/>
      <c r="RDZ113" s="23"/>
      <c r="REA113" s="23"/>
      <c r="REB113" s="23"/>
      <c r="REC113" s="23"/>
      <c r="RED113" s="23"/>
      <c r="REE113" s="23"/>
      <c r="REF113" s="23"/>
      <c r="REG113" s="23"/>
      <c r="REH113" s="23"/>
      <c r="REI113" s="23"/>
      <c r="REJ113" s="23"/>
      <c r="REK113" s="23"/>
      <c r="REL113" s="23"/>
      <c r="REM113" s="23"/>
      <c r="REN113" s="23"/>
      <c r="REO113" s="23"/>
      <c r="REP113" s="23"/>
      <c r="REQ113" s="23"/>
      <c r="RER113" s="23"/>
      <c r="RES113" s="23"/>
      <c r="RET113" s="23"/>
      <c r="REU113" s="23"/>
      <c r="REV113" s="23"/>
      <c r="REW113" s="23"/>
      <c r="REX113" s="23"/>
      <c r="REY113" s="23"/>
      <c r="REZ113" s="23"/>
      <c r="RFA113" s="23"/>
      <c r="RFB113" s="23"/>
      <c r="RFC113" s="23"/>
      <c r="RFD113" s="23"/>
      <c r="RFE113" s="23"/>
      <c r="RFF113" s="23"/>
      <c r="RFG113" s="23"/>
      <c r="RFH113" s="23"/>
      <c r="RFI113" s="23"/>
      <c r="RFJ113" s="23"/>
      <c r="RFK113" s="23"/>
      <c r="RFL113" s="23"/>
      <c r="RFM113" s="23"/>
      <c r="RFN113" s="23"/>
      <c r="RFO113" s="23"/>
      <c r="RFP113" s="23"/>
      <c r="RFQ113" s="23"/>
      <c r="RFR113" s="23"/>
      <c r="RFS113" s="23"/>
      <c r="RFT113" s="23"/>
      <c r="RFU113" s="23"/>
      <c r="RFV113" s="23"/>
      <c r="RFW113" s="23"/>
      <c r="RFX113" s="23"/>
      <c r="RFY113" s="23"/>
      <c r="RFZ113" s="23"/>
      <c r="RGA113" s="23"/>
      <c r="RGB113" s="23"/>
      <c r="RGC113" s="23"/>
      <c r="RGD113" s="23"/>
      <c r="RGE113" s="23"/>
      <c r="RGF113" s="23"/>
      <c r="RGG113" s="23"/>
      <c r="RGH113" s="23"/>
      <c r="RGI113" s="23"/>
      <c r="RGJ113" s="23"/>
      <c r="RGK113" s="23"/>
      <c r="RGL113" s="23"/>
      <c r="RGM113" s="23"/>
      <c r="RGN113" s="23"/>
      <c r="RGO113" s="23"/>
      <c r="RGP113" s="23"/>
      <c r="RGQ113" s="23"/>
      <c r="RGR113" s="23"/>
      <c r="RGS113" s="23"/>
      <c r="RGT113" s="23"/>
      <c r="RGU113" s="23"/>
      <c r="RGV113" s="23"/>
      <c r="RGW113" s="23"/>
      <c r="RGX113" s="23"/>
      <c r="RGY113" s="23"/>
      <c r="RGZ113" s="23"/>
      <c r="RHA113" s="23"/>
      <c r="RHB113" s="23"/>
      <c r="RHC113" s="23"/>
      <c r="RHD113" s="23"/>
      <c r="RHE113" s="23"/>
      <c r="RHF113" s="23"/>
      <c r="RHG113" s="23"/>
      <c r="RHH113" s="23"/>
      <c r="RHI113" s="23"/>
      <c r="RHJ113" s="23"/>
      <c r="RHK113" s="23"/>
      <c r="RHL113" s="23"/>
      <c r="RHM113" s="23"/>
      <c r="RHN113" s="23"/>
      <c r="RHO113" s="23"/>
      <c r="RHP113" s="23"/>
      <c r="RHQ113" s="23"/>
      <c r="RHR113" s="23"/>
      <c r="RHS113" s="23"/>
      <c r="RHT113" s="23"/>
      <c r="RHU113" s="23"/>
      <c r="RHV113" s="23"/>
      <c r="RHW113" s="23"/>
      <c r="RHX113" s="23"/>
      <c r="RHY113" s="23"/>
      <c r="RHZ113" s="23"/>
      <c r="RIA113" s="23"/>
      <c r="RIB113" s="23"/>
      <c r="RIC113" s="23"/>
      <c r="RID113" s="23"/>
      <c r="RIE113" s="23"/>
      <c r="RIF113" s="23"/>
      <c r="RIG113" s="23"/>
      <c r="RIH113" s="23"/>
      <c r="RII113" s="23"/>
      <c r="RIJ113" s="23"/>
      <c r="RIK113" s="23"/>
      <c r="RIL113" s="23"/>
      <c r="RIM113" s="23"/>
      <c r="RIN113" s="23"/>
      <c r="RIO113" s="23"/>
      <c r="RIP113" s="23"/>
      <c r="RIQ113" s="23"/>
      <c r="RIR113" s="23"/>
      <c r="RIS113" s="23"/>
      <c r="RIT113" s="23"/>
      <c r="RIU113" s="23"/>
      <c r="RIV113" s="23"/>
      <c r="RIW113" s="23"/>
      <c r="RIX113" s="23"/>
      <c r="RIY113" s="23"/>
      <c r="RIZ113" s="23"/>
      <c r="RJA113" s="23"/>
      <c r="RJB113" s="23"/>
      <c r="RJC113" s="23"/>
      <c r="RJD113" s="23"/>
      <c r="RJE113" s="23"/>
      <c r="RJF113" s="23"/>
      <c r="RJG113" s="23"/>
      <c r="RJH113" s="23"/>
      <c r="RJI113" s="23"/>
      <c r="RJJ113" s="23"/>
      <c r="RJK113" s="23"/>
      <c r="RJL113" s="23"/>
      <c r="RJM113" s="23"/>
      <c r="RJN113" s="23"/>
      <c r="RJO113" s="23"/>
      <c r="RJP113" s="23"/>
      <c r="RJQ113" s="23"/>
      <c r="RJR113" s="23"/>
      <c r="RJS113" s="23"/>
      <c r="RJT113" s="23"/>
      <c r="RJU113" s="23"/>
      <c r="RJV113" s="23"/>
      <c r="RJW113" s="23"/>
      <c r="RJX113" s="23"/>
      <c r="RJY113" s="23"/>
      <c r="RJZ113" s="23"/>
      <c r="RKA113" s="23"/>
      <c r="RKB113" s="23"/>
      <c r="RKC113" s="23"/>
      <c r="RKD113" s="23"/>
      <c r="RKE113" s="23"/>
      <c r="RKF113" s="23"/>
      <c r="RKG113" s="23"/>
      <c r="RKH113" s="23"/>
      <c r="RKI113" s="23"/>
      <c r="RKJ113" s="23"/>
      <c r="RKK113" s="23"/>
      <c r="RKL113" s="23"/>
      <c r="RKM113" s="23"/>
      <c r="RKN113" s="23"/>
      <c r="RKO113" s="23"/>
      <c r="RKP113" s="23"/>
      <c r="RKQ113" s="23"/>
      <c r="RKR113" s="23"/>
      <c r="RKS113" s="23"/>
      <c r="RKT113" s="23"/>
      <c r="RKU113" s="23"/>
      <c r="RKV113" s="23"/>
      <c r="RKW113" s="23"/>
      <c r="RKX113" s="23"/>
      <c r="RKY113" s="23"/>
      <c r="RKZ113" s="23"/>
      <c r="RLA113" s="23"/>
      <c r="RLB113" s="23"/>
      <c r="RLC113" s="23"/>
      <c r="RLD113" s="23"/>
      <c r="RLE113" s="23"/>
      <c r="RLF113" s="23"/>
      <c r="RLG113" s="23"/>
      <c r="RLH113" s="23"/>
      <c r="RLI113" s="23"/>
      <c r="RLJ113" s="23"/>
      <c r="RLK113" s="23"/>
      <c r="RLL113" s="23"/>
      <c r="RLM113" s="23"/>
      <c r="RLN113" s="23"/>
      <c r="RLO113" s="23"/>
      <c r="RLP113" s="23"/>
      <c r="RLQ113" s="23"/>
      <c r="RLR113" s="23"/>
      <c r="RLS113" s="23"/>
      <c r="RLT113" s="23"/>
      <c r="RLU113" s="23"/>
      <c r="RLV113" s="23"/>
      <c r="RLW113" s="23"/>
      <c r="RLX113" s="23"/>
      <c r="RLY113" s="23"/>
      <c r="RLZ113" s="23"/>
      <c r="RMA113" s="23"/>
      <c r="RMB113" s="23"/>
      <c r="RMC113" s="23"/>
      <c r="RMD113" s="23"/>
      <c r="RME113" s="23"/>
      <c r="RMF113" s="23"/>
      <c r="RMG113" s="23"/>
      <c r="RMH113" s="23"/>
      <c r="RMI113" s="23"/>
      <c r="RMJ113" s="23"/>
      <c r="RMK113" s="23"/>
      <c r="RML113" s="23"/>
      <c r="RMM113" s="23"/>
      <c r="RMN113" s="23"/>
      <c r="RMO113" s="23"/>
      <c r="RMP113" s="23"/>
      <c r="RMQ113" s="23"/>
      <c r="RMR113" s="23"/>
      <c r="RMS113" s="23"/>
      <c r="RMT113" s="23"/>
      <c r="RMU113" s="23"/>
      <c r="RMV113" s="23"/>
      <c r="RMW113" s="23"/>
      <c r="RMX113" s="23"/>
      <c r="RMY113" s="23"/>
      <c r="RMZ113" s="23"/>
      <c r="RNA113" s="23"/>
      <c r="RNB113" s="23"/>
      <c r="RNC113" s="23"/>
      <c r="RND113" s="23"/>
      <c r="RNE113" s="23"/>
      <c r="RNF113" s="23"/>
      <c r="RNG113" s="23"/>
      <c r="RNH113" s="23"/>
      <c r="RNI113" s="23"/>
      <c r="RNJ113" s="23"/>
      <c r="RNK113" s="23"/>
      <c r="RNL113" s="23"/>
      <c r="RNM113" s="23"/>
      <c r="RNN113" s="23"/>
      <c r="RNO113" s="23"/>
      <c r="RNP113" s="23"/>
      <c r="RNQ113" s="23"/>
      <c r="RNR113" s="23"/>
      <c r="RNS113" s="23"/>
      <c r="RNT113" s="23"/>
      <c r="RNU113" s="23"/>
      <c r="RNV113" s="23"/>
      <c r="RNW113" s="23"/>
      <c r="RNX113" s="23"/>
      <c r="RNY113" s="23"/>
      <c r="RNZ113" s="23"/>
      <c r="ROA113" s="23"/>
      <c r="ROB113" s="23"/>
      <c r="ROC113" s="23"/>
      <c r="ROD113" s="23"/>
      <c r="ROE113" s="23"/>
      <c r="ROF113" s="23"/>
      <c r="ROG113" s="23"/>
      <c r="ROH113" s="23"/>
      <c r="ROI113" s="23"/>
      <c r="ROJ113" s="23"/>
      <c r="ROK113" s="23"/>
      <c r="ROL113" s="23"/>
      <c r="ROM113" s="23"/>
      <c r="RON113" s="23"/>
      <c r="ROO113" s="23"/>
      <c r="ROP113" s="23"/>
      <c r="ROQ113" s="23"/>
      <c r="ROR113" s="23"/>
      <c r="ROS113" s="23"/>
      <c r="ROT113" s="23"/>
      <c r="ROU113" s="23"/>
      <c r="ROV113" s="23"/>
      <c r="ROW113" s="23"/>
      <c r="ROX113" s="23"/>
      <c r="ROY113" s="23"/>
      <c r="ROZ113" s="23"/>
      <c r="RPA113" s="23"/>
      <c r="RPB113" s="23"/>
      <c r="RPC113" s="23"/>
      <c r="RPD113" s="23"/>
      <c r="RPE113" s="23"/>
      <c r="RPF113" s="23"/>
      <c r="RPG113" s="23"/>
      <c r="RPH113" s="23"/>
      <c r="RPI113" s="23"/>
      <c r="RPJ113" s="23"/>
      <c r="RPK113" s="23"/>
      <c r="RPL113" s="23"/>
      <c r="RPM113" s="23"/>
      <c r="RPN113" s="23"/>
      <c r="RPO113" s="23"/>
      <c r="RPP113" s="23"/>
      <c r="RPQ113" s="23"/>
      <c r="RPR113" s="23"/>
      <c r="RPS113" s="23"/>
      <c r="RPT113" s="23"/>
      <c r="RPU113" s="23"/>
      <c r="RPV113" s="23"/>
      <c r="RPW113" s="23"/>
      <c r="RPX113" s="23"/>
      <c r="RPY113" s="23"/>
      <c r="RPZ113" s="23"/>
      <c r="RQA113" s="23"/>
      <c r="RQB113" s="23"/>
      <c r="RQC113" s="23"/>
      <c r="RQD113" s="23"/>
      <c r="RQE113" s="23"/>
      <c r="RQF113" s="23"/>
      <c r="RQG113" s="23"/>
      <c r="RQH113" s="23"/>
      <c r="RQI113" s="23"/>
      <c r="RQJ113" s="23"/>
      <c r="RQK113" s="23"/>
      <c r="RQL113" s="23"/>
      <c r="RQM113" s="23"/>
      <c r="RQN113" s="23"/>
      <c r="RQO113" s="23"/>
      <c r="RQP113" s="23"/>
      <c r="RQQ113" s="23"/>
      <c r="RQR113" s="23"/>
      <c r="RQS113" s="23"/>
      <c r="RQT113" s="23"/>
      <c r="RQU113" s="23"/>
      <c r="RQV113" s="23"/>
      <c r="RQW113" s="23"/>
      <c r="RQX113" s="23"/>
      <c r="RQY113" s="23"/>
      <c r="RQZ113" s="23"/>
      <c r="RRA113" s="23"/>
      <c r="RRB113" s="23"/>
      <c r="RRC113" s="23"/>
      <c r="RRD113" s="23"/>
      <c r="RRE113" s="23"/>
      <c r="RRF113" s="23"/>
      <c r="RRG113" s="23"/>
      <c r="RRH113" s="23"/>
      <c r="RRI113" s="23"/>
      <c r="RRJ113" s="23"/>
      <c r="RRK113" s="23"/>
      <c r="RRL113" s="23"/>
      <c r="RRM113" s="23"/>
      <c r="RRN113" s="23"/>
      <c r="RRO113" s="23"/>
      <c r="RRP113" s="23"/>
      <c r="RRQ113" s="23"/>
      <c r="RRR113" s="23"/>
      <c r="RRS113" s="23"/>
      <c r="RRT113" s="23"/>
      <c r="RRU113" s="23"/>
      <c r="RRV113" s="23"/>
      <c r="RRW113" s="23"/>
      <c r="RRX113" s="23"/>
      <c r="RRY113" s="23"/>
      <c r="RRZ113" s="23"/>
      <c r="RSA113" s="23"/>
      <c r="RSB113" s="23"/>
      <c r="RSC113" s="23"/>
      <c r="RSD113" s="23"/>
      <c r="RSE113" s="23"/>
      <c r="RSF113" s="23"/>
      <c r="RSG113" s="23"/>
      <c r="RSH113" s="23"/>
      <c r="RSI113" s="23"/>
      <c r="RSJ113" s="23"/>
      <c r="RSK113" s="23"/>
      <c r="RSL113" s="23"/>
      <c r="RSM113" s="23"/>
      <c r="RSN113" s="23"/>
      <c r="RSO113" s="23"/>
      <c r="RSP113" s="23"/>
      <c r="RSQ113" s="23"/>
      <c r="RSR113" s="23"/>
      <c r="RSS113" s="23"/>
      <c r="RST113" s="23"/>
      <c r="RSU113" s="23"/>
      <c r="RSV113" s="23"/>
      <c r="RSW113" s="23"/>
      <c r="RSX113" s="23"/>
      <c r="RSY113" s="23"/>
      <c r="RSZ113" s="23"/>
      <c r="RTA113" s="23"/>
      <c r="RTB113" s="23"/>
      <c r="RTC113" s="23"/>
      <c r="RTD113" s="23"/>
      <c r="RTE113" s="23"/>
      <c r="RTF113" s="23"/>
      <c r="RTG113" s="23"/>
      <c r="RTH113" s="23"/>
      <c r="RTI113" s="23"/>
      <c r="RTJ113" s="23"/>
      <c r="RTK113" s="23"/>
      <c r="RTL113" s="23"/>
      <c r="RTM113" s="23"/>
      <c r="RTN113" s="23"/>
      <c r="RTO113" s="23"/>
      <c r="RTP113" s="23"/>
      <c r="RTQ113" s="23"/>
      <c r="RTR113" s="23"/>
      <c r="RTS113" s="23"/>
      <c r="RTT113" s="23"/>
      <c r="RTU113" s="23"/>
      <c r="RTV113" s="23"/>
      <c r="RTW113" s="23"/>
      <c r="RTX113" s="23"/>
      <c r="RTY113" s="23"/>
      <c r="RTZ113" s="23"/>
      <c r="RUA113" s="23"/>
      <c r="RUB113" s="23"/>
      <c r="RUC113" s="23"/>
      <c r="RUD113" s="23"/>
      <c r="RUE113" s="23"/>
      <c r="RUF113" s="23"/>
      <c r="RUG113" s="23"/>
      <c r="RUH113" s="23"/>
      <c r="RUI113" s="23"/>
      <c r="RUJ113" s="23"/>
      <c r="RUK113" s="23"/>
      <c r="RUL113" s="23"/>
      <c r="RUM113" s="23"/>
      <c r="RUN113" s="23"/>
      <c r="RUO113" s="23"/>
      <c r="RUP113" s="23"/>
      <c r="RUQ113" s="23"/>
      <c r="RUR113" s="23"/>
      <c r="RUS113" s="23"/>
      <c r="RUT113" s="23"/>
      <c r="RUU113" s="23"/>
      <c r="RUV113" s="23"/>
      <c r="RUW113" s="23"/>
      <c r="RUX113" s="23"/>
      <c r="RUY113" s="23"/>
      <c r="RUZ113" s="23"/>
      <c r="RVA113" s="23"/>
      <c r="RVB113" s="23"/>
      <c r="RVC113" s="23"/>
      <c r="RVD113" s="23"/>
      <c r="RVE113" s="23"/>
      <c r="RVF113" s="23"/>
      <c r="RVG113" s="23"/>
      <c r="RVH113" s="23"/>
      <c r="RVI113" s="23"/>
      <c r="RVJ113" s="23"/>
      <c r="RVK113" s="23"/>
      <c r="RVL113" s="23"/>
      <c r="RVM113" s="23"/>
      <c r="RVN113" s="23"/>
      <c r="RVO113" s="23"/>
      <c r="RVP113" s="23"/>
      <c r="RVQ113" s="23"/>
      <c r="RVR113" s="23"/>
      <c r="RVS113" s="23"/>
      <c r="RVT113" s="23"/>
      <c r="RVU113" s="23"/>
      <c r="RVV113" s="23"/>
      <c r="RVW113" s="23"/>
      <c r="RVX113" s="23"/>
      <c r="RVY113" s="23"/>
      <c r="RVZ113" s="23"/>
      <c r="RWA113" s="23"/>
      <c r="RWB113" s="23"/>
      <c r="RWC113" s="23"/>
      <c r="RWD113" s="23"/>
      <c r="RWE113" s="23"/>
      <c r="RWF113" s="23"/>
      <c r="RWG113" s="23"/>
      <c r="RWH113" s="23"/>
      <c r="RWI113" s="23"/>
      <c r="RWJ113" s="23"/>
      <c r="RWK113" s="23"/>
      <c r="RWL113" s="23"/>
      <c r="RWM113" s="23"/>
      <c r="RWN113" s="23"/>
      <c r="RWO113" s="23"/>
      <c r="RWP113" s="23"/>
      <c r="RWQ113" s="23"/>
      <c r="RWR113" s="23"/>
      <c r="RWS113" s="23"/>
      <c r="RWT113" s="23"/>
      <c r="RWU113" s="23"/>
      <c r="RWV113" s="23"/>
      <c r="RWW113" s="23"/>
      <c r="RWX113" s="23"/>
      <c r="RWY113" s="23"/>
      <c r="RWZ113" s="23"/>
      <c r="RXA113" s="23"/>
      <c r="RXB113" s="23"/>
      <c r="RXC113" s="23"/>
      <c r="RXD113" s="23"/>
      <c r="RXE113" s="23"/>
      <c r="RXF113" s="23"/>
      <c r="RXG113" s="23"/>
      <c r="RXH113" s="23"/>
      <c r="RXI113" s="23"/>
      <c r="RXJ113" s="23"/>
      <c r="RXK113" s="23"/>
      <c r="RXL113" s="23"/>
      <c r="RXM113" s="23"/>
      <c r="RXN113" s="23"/>
      <c r="RXO113" s="23"/>
      <c r="RXP113" s="23"/>
      <c r="RXQ113" s="23"/>
      <c r="RXR113" s="23"/>
      <c r="RXS113" s="23"/>
      <c r="RXT113" s="23"/>
      <c r="RXU113" s="23"/>
      <c r="RXV113" s="23"/>
      <c r="RXW113" s="23"/>
      <c r="RXX113" s="23"/>
      <c r="RXY113" s="23"/>
      <c r="RXZ113" s="23"/>
      <c r="RYA113" s="23"/>
      <c r="RYB113" s="23"/>
      <c r="RYC113" s="23"/>
      <c r="RYD113" s="23"/>
      <c r="RYE113" s="23"/>
      <c r="RYF113" s="23"/>
      <c r="RYG113" s="23"/>
      <c r="RYH113" s="23"/>
      <c r="RYI113" s="23"/>
      <c r="RYJ113" s="23"/>
      <c r="RYK113" s="23"/>
      <c r="RYL113" s="23"/>
      <c r="RYM113" s="23"/>
      <c r="RYN113" s="23"/>
      <c r="RYO113" s="23"/>
      <c r="RYP113" s="23"/>
      <c r="RYQ113" s="23"/>
      <c r="RYR113" s="23"/>
      <c r="RYS113" s="23"/>
      <c r="RYT113" s="23"/>
      <c r="RYU113" s="23"/>
      <c r="RYV113" s="23"/>
      <c r="RYW113" s="23"/>
      <c r="RYX113" s="23"/>
      <c r="RYY113" s="23"/>
      <c r="RYZ113" s="23"/>
      <c r="RZA113" s="23"/>
      <c r="RZB113" s="23"/>
      <c r="RZC113" s="23"/>
      <c r="RZD113" s="23"/>
      <c r="RZE113" s="23"/>
      <c r="RZF113" s="23"/>
      <c r="RZG113" s="23"/>
      <c r="RZH113" s="23"/>
      <c r="RZI113" s="23"/>
      <c r="RZJ113" s="23"/>
      <c r="RZK113" s="23"/>
      <c r="RZL113" s="23"/>
      <c r="RZM113" s="23"/>
      <c r="RZN113" s="23"/>
      <c r="RZO113" s="23"/>
      <c r="RZP113" s="23"/>
      <c r="RZQ113" s="23"/>
      <c r="RZR113" s="23"/>
      <c r="RZS113" s="23"/>
      <c r="RZT113" s="23"/>
      <c r="RZU113" s="23"/>
      <c r="RZV113" s="23"/>
      <c r="RZW113" s="23"/>
      <c r="RZX113" s="23"/>
      <c r="RZY113" s="23"/>
      <c r="RZZ113" s="23"/>
      <c r="SAA113" s="23"/>
      <c r="SAB113" s="23"/>
      <c r="SAC113" s="23"/>
      <c r="SAD113" s="23"/>
      <c r="SAE113" s="23"/>
      <c r="SAF113" s="23"/>
      <c r="SAG113" s="23"/>
      <c r="SAH113" s="23"/>
      <c r="SAI113" s="23"/>
      <c r="SAJ113" s="23"/>
      <c r="SAK113" s="23"/>
      <c r="SAL113" s="23"/>
      <c r="SAM113" s="23"/>
      <c r="SAN113" s="23"/>
      <c r="SAO113" s="23"/>
      <c r="SAP113" s="23"/>
      <c r="SAQ113" s="23"/>
      <c r="SAR113" s="23"/>
      <c r="SAS113" s="23"/>
      <c r="SAT113" s="23"/>
      <c r="SAU113" s="23"/>
      <c r="SAV113" s="23"/>
      <c r="SAW113" s="23"/>
      <c r="SAX113" s="23"/>
      <c r="SAY113" s="23"/>
      <c r="SAZ113" s="23"/>
      <c r="SBA113" s="23"/>
      <c r="SBB113" s="23"/>
      <c r="SBC113" s="23"/>
      <c r="SBD113" s="23"/>
      <c r="SBE113" s="23"/>
      <c r="SBF113" s="23"/>
      <c r="SBG113" s="23"/>
      <c r="SBH113" s="23"/>
      <c r="SBI113" s="23"/>
      <c r="SBJ113" s="23"/>
      <c r="SBK113" s="23"/>
      <c r="SBL113" s="23"/>
      <c r="SBM113" s="23"/>
      <c r="SBN113" s="23"/>
      <c r="SBO113" s="23"/>
      <c r="SBP113" s="23"/>
      <c r="SBQ113" s="23"/>
      <c r="SBR113" s="23"/>
      <c r="SBS113" s="23"/>
      <c r="SBT113" s="23"/>
      <c r="SBU113" s="23"/>
      <c r="SBV113" s="23"/>
      <c r="SBW113" s="23"/>
      <c r="SBX113" s="23"/>
      <c r="SBY113" s="23"/>
      <c r="SBZ113" s="23"/>
      <c r="SCA113" s="23"/>
      <c r="SCB113" s="23"/>
      <c r="SCC113" s="23"/>
      <c r="SCD113" s="23"/>
      <c r="SCE113" s="23"/>
      <c r="SCF113" s="23"/>
      <c r="SCG113" s="23"/>
      <c r="SCH113" s="23"/>
      <c r="SCI113" s="23"/>
      <c r="SCJ113" s="23"/>
      <c r="SCK113" s="23"/>
      <c r="SCL113" s="23"/>
      <c r="SCM113" s="23"/>
      <c r="SCN113" s="23"/>
      <c r="SCO113" s="23"/>
      <c r="SCP113" s="23"/>
      <c r="SCQ113" s="23"/>
      <c r="SCR113" s="23"/>
      <c r="SCS113" s="23"/>
      <c r="SCT113" s="23"/>
      <c r="SCU113" s="23"/>
      <c r="SCV113" s="23"/>
      <c r="SCW113" s="23"/>
      <c r="SCX113" s="23"/>
      <c r="SCY113" s="23"/>
      <c r="SCZ113" s="23"/>
      <c r="SDA113" s="23"/>
      <c r="SDB113" s="23"/>
      <c r="SDC113" s="23"/>
      <c r="SDD113" s="23"/>
      <c r="SDE113" s="23"/>
      <c r="SDF113" s="23"/>
      <c r="SDG113" s="23"/>
      <c r="SDH113" s="23"/>
      <c r="SDI113" s="23"/>
      <c r="SDJ113" s="23"/>
      <c r="SDK113" s="23"/>
      <c r="SDL113" s="23"/>
      <c r="SDM113" s="23"/>
      <c r="SDN113" s="23"/>
      <c r="SDO113" s="23"/>
      <c r="SDP113" s="23"/>
      <c r="SDQ113" s="23"/>
      <c r="SDR113" s="23"/>
      <c r="SDS113" s="23"/>
      <c r="SDT113" s="23"/>
      <c r="SDU113" s="23"/>
      <c r="SDV113" s="23"/>
      <c r="SDW113" s="23"/>
      <c r="SDX113" s="23"/>
      <c r="SDY113" s="23"/>
      <c r="SDZ113" s="23"/>
      <c r="SEA113" s="23"/>
      <c r="SEB113" s="23"/>
      <c r="SEC113" s="23"/>
      <c r="SED113" s="23"/>
      <c r="SEE113" s="23"/>
      <c r="SEF113" s="23"/>
      <c r="SEG113" s="23"/>
      <c r="SEH113" s="23"/>
      <c r="SEI113" s="23"/>
      <c r="SEJ113" s="23"/>
      <c r="SEK113" s="23"/>
      <c r="SEL113" s="23"/>
      <c r="SEM113" s="23"/>
      <c r="SEN113" s="23"/>
      <c r="SEO113" s="23"/>
      <c r="SEP113" s="23"/>
      <c r="SEQ113" s="23"/>
      <c r="SER113" s="23"/>
      <c r="SES113" s="23"/>
      <c r="SET113" s="23"/>
      <c r="SEU113" s="23"/>
      <c r="SEV113" s="23"/>
      <c r="SEW113" s="23"/>
      <c r="SEX113" s="23"/>
      <c r="SEY113" s="23"/>
      <c r="SEZ113" s="23"/>
      <c r="SFA113" s="23"/>
      <c r="SFB113" s="23"/>
      <c r="SFC113" s="23"/>
      <c r="SFD113" s="23"/>
      <c r="SFE113" s="23"/>
      <c r="SFF113" s="23"/>
      <c r="SFG113" s="23"/>
      <c r="SFH113" s="23"/>
      <c r="SFI113" s="23"/>
      <c r="SFJ113" s="23"/>
      <c r="SFK113" s="23"/>
      <c r="SFL113" s="23"/>
      <c r="SFM113" s="23"/>
      <c r="SFN113" s="23"/>
      <c r="SFO113" s="23"/>
      <c r="SFP113" s="23"/>
      <c r="SFQ113" s="23"/>
      <c r="SFR113" s="23"/>
      <c r="SFS113" s="23"/>
      <c r="SFT113" s="23"/>
      <c r="SFU113" s="23"/>
      <c r="SFV113" s="23"/>
      <c r="SFW113" s="23"/>
      <c r="SFX113" s="23"/>
      <c r="SFY113" s="23"/>
      <c r="SFZ113" s="23"/>
      <c r="SGA113" s="23"/>
      <c r="SGB113" s="23"/>
      <c r="SGC113" s="23"/>
      <c r="SGD113" s="23"/>
      <c r="SGE113" s="23"/>
      <c r="SGF113" s="23"/>
      <c r="SGG113" s="23"/>
      <c r="SGH113" s="23"/>
      <c r="SGI113" s="23"/>
      <c r="SGJ113" s="23"/>
      <c r="SGK113" s="23"/>
      <c r="SGL113" s="23"/>
      <c r="SGM113" s="23"/>
      <c r="SGN113" s="23"/>
      <c r="SGO113" s="23"/>
      <c r="SGP113" s="23"/>
      <c r="SGQ113" s="23"/>
      <c r="SGR113" s="23"/>
      <c r="SGS113" s="23"/>
      <c r="SGT113" s="23"/>
      <c r="SGU113" s="23"/>
      <c r="SGV113" s="23"/>
      <c r="SGW113" s="23"/>
      <c r="SGX113" s="23"/>
      <c r="SGY113" s="23"/>
      <c r="SGZ113" s="23"/>
      <c r="SHA113" s="23"/>
      <c r="SHB113" s="23"/>
      <c r="SHC113" s="23"/>
      <c r="SHD113" s="23"/>
      <c r="SHE113" s="23"/>
      <c r="SHF113" s="23"/>
      <c r="SHG113" s="23"/>
      <c r="SHH113" s="23"/>
      <c r="SHI113" s="23"/>
      <c r="SHJ113" s="23"/>
      <c r="SHK113" s="23"/>
      <c r="SHL113" s="23"/>
      <c r="SHM113" s="23"/>
      <c r="SHN113" s="23"/>
      <c r="SHO113" s="23"/>
      <c r="SHP113" s="23"/>
      <c r="SHQ113" s="23"/>
      <c r="SHR113" s="23"/>
      <c r="SHS113" s="23"/>
      <c r="SHT113" s="23"/>
      <c r="SHU113" s="23"/>
      <c r="SHV113" s="23"/>
      <c r="SHW113" s="23"/>
      <c r="SHX113" s="23"/>
      <c r="SHY113" s="23"/>
      <c r="SHZ113" s="23"/>
      <c r="SIA113" s="23"/>
      <c r="SIB113" s="23"/>
      <c r="SIC113" s="23"/>
      <c r="SID113" s="23"/>
      <c r="SIE113" s="23"/>
      <c r="SIF113" s="23"/>
      <c r="SIG113" s="23"/>
      <c r="SIH113" s="23"/>
      <c r="SII113" s="23"/>
      <c r="SIJ113" s="23"/>
      <c r="SIK113" s="23"/>
      <c r="SIL113" s="23"/>
      <c r="SIM113" s="23"/>
      <c r="SIN113" s="23"/>
      <c r="SIO113" s="23"/>
      <c r="SIP113" s="23"/>
      <c r="SIQ113" s="23"/>
      <c r="SIR113" s="23"/>
      <c r="SIS113" s="23"/>
      <c r="SIT113" s="23"/>
      <c r="SIU113" s="23"/>
      <c r="SIV113" s="23"/>
      <c r="SIW113" s="23"/>
      <c r="SIX113" s="23"/>
      <c r="SIY113" s="23"/>
      <c r="SIZ113" s="23"/>
      <c r="SJA113" s="23"/>
      <c r="SJB113" s="23"/>
      <c r="SJC113" s="23"/>
      <c r="SJD113" s="23"/>
      <c r="SJE113" s="23"/>
      <c r="SJF113" s="23"/>
      <c r="SJG113" s="23"/>
      <c r="SJH113" s="23"/>
      <c r="SJI113" s="23"/>
      <c r="SJJ113" s="23"/>
      <c r="SJK113" s="23"/>
      <c r="SJL113" s="23"/>
      <c r="SJM113" s="23"/>
      <c r="SJN113" s="23"/>
      <c r="SJO113" s="23"/>
      <c r="SJP113" s="23"/>
      <c r="SJQ113" s="23"/>
      <c r="SJR113" s="23"/>
      <c r="SJS113" s="23"/>
      <c r="SJT113" s="23"/>
      <c r="SJU113" s="23"/>
      <c r="SJV113" s="23"/>
      <c r="SJW113" s="23"/>
      <c r="SJX113" s="23"/>
      <c r="SJY113" s="23"/>
      <c r="SJZ113" s="23"/>
      <c r="SKA113" s="23"/>
      <c r="SKB113" s="23"/>
      <c r="SKC113" s="23"/>
      <c r="SKD113" s="23"/>
      <c r="SKE113" s="23"/>
      <c r="SKF113" s="23"/>
      <c r="SKG113" s="23"/>
      <c r="SKH113" s="23"/>
      <c r="SKI113" s="23"/>
      <c r="SKJ113" s="23"/>
      <c r="SKK113" s="23"/>
      <c r="SKL113" s="23"/>
      <c r="SKM113" s="23"/>
      <c r="SKN113" s="23"/>
      <c r="SKO113" s="23"/>
      <c r="SKP113" s="23"/>
      <c r="SKQ113" s="23"/>
      <c r="SKR113" s="23"/>
      <c r="SKS113" s="23"/>
      <c r="SKT113" s="23"/>
      <c r="SKU113" s="23"/>
      <c r="SKV113" s="23"/>
      <c r="SKW113" s="23"/>
      <c r="SKX113" s="23"/>
      <c r="SKY113" s="23"/>
      <c r="SKZ113" s="23"/>
      <c r="SLA113" s="23"/>
      <c r="SLB113" s="23"/>
      <c r="SLC113" s="23"/>
      <c r="SLD113" s="23"/>
      <c r="SLE113" s="23"/>
      <c r="SLF113" s="23"/>
      <c r="SLG113" s="23"/>
      <c r="SLH113" s="23"/>
      <c r="SLI113" s="23"/>
      <c r="SLJ113" s="23"/>
      <c r="SLK113" s="23"/>
      <c r="SLL113" s="23"/>
      <c r="SLM113" s="23"/>
      <c r="SLN113" s="23"/>
      <c r="SLO113" s="23"/>
      <c r="SLP113" s="23"/>
      <c r="SLQ113" s="23"/>
      <c r="SLR113" s="23"/>
      <c r="SLS113" s="23"/>
      <c r="SLT113" s="23"/>
      <c r="SLU113" s="23"/>
      <c r="SLV113" s="23"/>
      <c r="SLW113" s="23"/>
      <c r="SLX113" s="23"/>
      <c r="SLY113" s="23"/>
      <c r="SLZ113" s="23"/>
      <c r="SMA113" s="23"/>
      <c r="SMB113" s="23"/>
      <c r="SMC113" s="23"/>
      <c r="SMD113" s="23"/>
      <c r="SME113" s="23"/>
      <c r="SMF113" s="23"/>
      <c r="SMG113" s="23"/>
      <c r="SMH113" s="23"/>
      <c r="SMI113" s="23"/>
      <c r="SMJ113" s="23"/>
      <c r="SMK113" s="23"/>
      <c r="SML113" s="23"/>
      <c r="SMM113" s="23"/>
      <c r="SMN113" s="23"/>
      <c r="SMO113" s="23"/>
      <c r="SMP113" s="23"/>
      <c r="SMQ113" s="23"/>
      <c r="SMR113" s="23"/>
      <c r="SMS113" s="23"/>
      <c r="SMT113" s="23"/>
      <c r="SMU113" s="23"/>
      <c r="SMV113" s="23"/>
      <c r="SMW113" s="23"/>
      <c r="SMX113" s="23"/>
      <c r="SMY113" s="23"/>
      <c r="SMZ113" s="23"/>
      <c r="SNA113" s="23"/>
      <c r="SNB113" s="23"/>
      <c r="SNC113" s="23"/>
      <c r="SND113" s="23"/>
      <c r="SNE113" s="23"/>
      <c r="SNF113" s="23"/>
      <c r="SNG113" s="23"/>
      <c r="SNH113" s="23"/>
      <c r="SNI113" s="23"/>
      <c r="SNJ113" s="23"/>
      <c r="SNK113" s="23"/>
      <c r="SNL113" s="23"/>
      <c r="SNM113" s="23"/>
      <c r="SNN113" s="23"/>
      <c r="SNO113" s="23"/>
      <c r="SNP113" s="23"/>
      <c r="SNQ113" s="23"/>
      <c r="SNR113" s="23"/>
      <c r="SNS113" s="23"/>
      <c r="SNT113" s="23"/>
      <c r="SNU113" s="23"/>
      <c r="SNV113" s="23"/>
      <c r="SNW113" s="23"/>
      <c r="SNX113" s="23"/>
      <c r="SNY113" s="23"/>
      <c r="SNZ113" s="23"/>
      <c r="SOA113" s="23"/>
      <c r="SOB113" s="23"/>
      <c r="SOC113" s="23"/>
      <c r="SOD113" s="23"/>
      <c r="SOE113" s="23"/>
      <c r="SOF113" s="23"/>
      <c r="SOG113" s="23"/>
      <c r="SOH113" s="23"/>
      <c r="SOI113" s="23"/>
      <c r="SOJ113" s="23"/>
      <c r="SOK113" s="23"/>
      <c r="SOL113" s="23"/>
      <c r="SOM113" s="23"/>
      <c r="SON113" s="23"/>
      <c r="SOO113" s="23"/>
      <c r="SOP113" s="23"/>
      <c r="SOQ113" s="23"/>
      <c r="SOR113" s="23"/>
      <c r="SOS113" s="23"/>
      <c r="SOT113" s="23"/>
      <c r="SOU113" s="23"/>
      <c r="SOV113" s="23"/>
      <c r="SOW113" s="23"/>
      <c r="SOX113" s="23"/>
      <c r="SOY113" s="23"/>
      <c r="SOZ113" s="23"/>
      <c r="SPA113" s="23"/>
      <c r="SPB113" s="23"/>
      <c r="SPC113" s="23"/>
      <c r="SPD113" s="23"/>
      <c r="SPE113" s="23"/>
      <c r="SPF113" s="23"/>
      <c r="SPG113" s="23"/>
      <c r="SPH113" s="23"/>
      <c r="SPI113" s="23"/>
      <c r="SPJ113" s="23"/>
      <c r="SPK113" s="23"/>
      <c r="SPL113" s="23"/>
      <c r="SPM113" s="23"/>
      <c r="SPN113" s="23"/>
      <c r="SPO113" s="23"/>
      <c r="SPP113" s="23"/>
      <c r="SPQ113" s="23"/>
      <c r="SPR113" s="23"/>
      <c r="SPS113" s="23"/>
      <c r="SPT113" s="23"/>
      <c r="SPU113" s="23"/>
      <c r="SPV113" s="23"/>
      <c r="SPW113" s="23"/>
      <c r="SPX113" s="23"/>
      <c r="SPY113" s="23"/>
      <c r="SPZ113" s="23"/>
      <c r="SQA113" s="23"/>
      <c r="SQB113" s="23"/>
      <c r="SQC113" s="23"/>
      <c r="SQD113" s="23"/>
      <c r="SQE113" s="23"/>
      <c r="SQF113" s="23"/>
      <c r="SQG113" s="23"/>
      <c r="SQH113" s="23"/>
      <c r="SQI113" s="23"/>
      <c r="SQJ113" s="23"/>
      <c r="SQK113" s="23"/>
      <c r="SQL113" s="23"/>
      <c r="SQM113" s="23"/>
      <c r="SQN113" s="23"/>
      <c r="SQO113" s="23"/>
      <c r="SQP113" s="23"/>
      <c r="SQQ113" s="23"/>
      <c r="SQR113" s="23"/>
      <c r="SQS113" s="23"/>
      <c r="SQT113" s="23"/>
      <c r="SQU113" s="23"/>
      <c r="SQV113" s="23"/>
      <c r="SQW113" s="23"/>
      <c r="SQX113" s="23"/>
      <c r="SQY113" s="23"/>
      <c r="SQZ113" s="23"/>
      <c r="SRA113" s="23"/>
      <c r="SRB113" s="23"/>
      <c r="SRC113" s="23"/>
      <c r="SRD113" s="23"/>
      <c r="SRE113" s="23"/>
      <c r="SRF113" s="23"/>
      <c r="SRG113" s="23"/>
      <c r="SRH113" s="23"/>
      <c r="SRI113" s="23"/>
      <c r="SRJ113" s="23"/>
      <c r="SRK113" s="23"/>
      <c r="SRL113" s="23"/>
      <c r="SRM113" s="23"/>
      <c r="SRN113" s="23"/>
      <c r="SRO113" s="23"/>
      <c r="SRP113" s="23"/>
      <c r="SRQ113" s="23"/>
      <c r="SRR113" s="23"/>
      <c r="SRS113" s="23"/>
      <c r="SRT113" s="23"/>
      <c r="SRU113" s="23"/>
      <c r="SRV113" s="23"/>
      <c r="SRW113" s="23"/>
      <c r="SRX113" s="23"/>
      <c r="SRY113" s="23"/>
      <c r="SRZ113" s="23"/>
      <c r="SSA113" s="23"/>
      <c r="SSB113" s="23"/>
      <c r="SSC113" s="23"/>
      <c r="SSD113" s="23"/>
      <c r="SSE113" s="23"/>
      <c r="SSF113" s="23"/>
      <c r="SSG113" s="23"/>
      <c r="SSH113" s="23"/>
      <c r="SSI113" s="23"/>
      <c r="SSJ113" s="23"/>
      <c r="SSK113" s="23"/>
      <c r="SSL113" s="23"/>
      <c r="SSM113" s="23"/>
      <c r="SSN113" s="23"/>
      <c r="SSO113" s="23"/>
      <c r="SSP113" s="23"/>
      <c r="SSQ113" s="23"/>
      <c r="SSR113" s="23"/>
      <c r="SSS113" s="23"/>
      <c r="SST113" s="23"/>
      <c r="SSU113" s="23"/>
      <c r="SSV113" s="23"/>
      <c r="SSW113" s="23"/>
      <c r="SSX113" s="23"/>
      <c r="SSY113" s="23"/>
      <c r="SSZ113" s="23"/>
      <c r="STA113" s="23"/>
      <c r="STB113" s="23"/>
      <c r="STC113" s="23"/>
      <c r="STD113" s="23"/>
      <c r="STE113" s="23"/>
      <c r="STF113" s="23"/>
      <c r="STG113" s="23"/>
      <c r="STH113" s="23"/>
      <c r="STI113" s="23"/>
      <c r="STJ113" s="23"/>
      <c r="STK113" s="23"/>
      <c r="STL113" s="23"/>
      <c r="STM113" s="23"/>
      <c r="STN113" s="23"/>
      <c r="STO113" s="23"/>
      <c r="STP113" s="23"/>
      <c r="STQ113" s="23"/>
      <c r="STR113" s="23"/>
      <c r="STS113" s="23"/>
      <c r="STT113" s="23"/>
      <c r="STU113" s="23"/>
      <c r="STV113" s="23"/>
      <c r="STW113" s="23"/>
      <c r="STX113" s="23"/>
      <c r="STY113" s="23"/>
      <c r="STZ113" s="23"/>
      <c r="SUA113" s="23"/>
      <c r="SUB113" s="23"/>
      <c r="SUC113" s="23"/>
      <c r="SUD113" s="23"/>
      <c r="SUE113" s="23"/>
      <c r="SUF113" s="23"/>
      <c r="SUG113" s="23"/>
      <c r="SUH113" s="23"/>
      <c r="SUI113" s="23"/>
      <c r="SUJ113" s="23"/>
      <c r="SUK113" s="23"/>
      <c r="SUL113" s="23"/>
      <c r="SUM113" s="23"/>
      <c r="SUN113" s="23"/>
      <c r="SUO113" s="23"/>
      <c r="SUP113" s="23"/>
      <c r="SUQ113" s="23"/>
      <c r="SUR113" s="23"/>
      <c r="SUS113" s="23"/>
      <c r="SUT113" s="23"/>
      <c r="SUU113" s="23"/>
      <c r="SUV113" s="23"/>
      <c r="SUW113" s="23"/>
      <c r="SUX113" s="23"/>
      <c r="SUY113" s="23"/>
      <c r="SUZ113" s="23"/>
      <c r="SVA113" s="23"/>
      <c r="SVB113" s="23"/>
      <c r="SVC113" s="23"/>
      <c r="SVD113" s="23"/>
      <c r="SVE113" s="23"/>
      <c r="SVF113" s="23"/>
      <c r="SVG113" s="23"/>
      <c r="SVH113" s="23"/>
      <c r="SVI113" s="23"/>
      <c r="SVJ113" s="23"/>
      <c r="SVK113" s="23"/>
      <c r="SVL113" s="23"/>
      <c r="SVM113" s="23"/>
      <c r="SVN113" s="23"/>
      <c r="SVO113" s="23"/>
      <c r="SVP113" s="23"/>
      <c r="SVQ113" s="23"/>
      <c r="SVR113" s="23"/>
      <c r="SVS113" s="23"/>
      <c r="SVT113" s="23"/>
      <c r="SVU113" s="23"/>
      <c r="SVV113" s="23"/>
      <c r="SVW113" s="23"/>
      <c r="SVX113" s="23"/>
      <c r="SVY113" s="23"/>
      <c r="SVZ113" s="23"/>
      <c r="SWA113" s="23"/>
      <c r="SWB113" s="23"/>
      <c r="SWC113" s="23"/>
      <c r="SWD113" s="23"/>
      <c r="SWE113" s="23"/>
      <c r="SWF113" s="23"/>
      <c r="SWG113" s="23"/>
      <c r="SWH113" s="23"/>
      <c r="SWI113" s="23"/>
      <c r="SWJ113" s="23"/>
      <c r="SWK113" s="23"/>
      <c r="SWL113" s="23"/>
      <c r="SWM113" s="23"/>
      <c r="SWN113" s="23"/>
      <c r="SWO113" s="23"/>
      <c r="SWP113" s="23"/>
      <c r="SWQ113" s="23"/>
      <c r="SWR113" s="23"/>
      <c r="SWS113" s="23"/>
      <c r="SWT113" s="23"/>
      <c r="SWU113" s="23"/>
      <c r="SWV113" s="23"/>
      <c r="SWW113" s="23"/>
      <c r="SWX113" s="23"/>
      <c r="SWY113" s="23"/>
      <c r="SWZ113" s="23"/>
      <c r="SXA113" s="23"/>
      <c r="SXB113" s="23"/>
      <c r="SXC113" s="23"/>
      <c r="SXD113" s="23"/>
      <c r="SXE113" s="23"/>
      <c r="SXF113" s="23"/>
      <c r="SXG113" s="23"/>
      <c r="SXH113" s="23"/>
      <c r="SXI113" s="23"/>
      <c r="SXJ113" s="23"/>
      <c r="SXK113" s="23"/>
      <c r="SXL113" s="23"/>
      <c r="SXM113" s="23"/>
      <c r="SXN113" s="23"/>
      <c r="SXO113" s="23"/>
      <c r="SXP113" s="23"/>
      <c r="SXQ113" s="23"/>
      <c r="SXR113" s="23"/>
      <c r="SXS113" s="23"/>
      <c r="SXT113" s="23"/>
      <c r="SXU113" s="23"/>
      <c r="SXV113" s="23"/>
      <c r="SXW113" s="23"/>
      <c r="SXX113" s="23"/>
      <c r="SXY113" s="23"/>
      <c r="SXZ113" s="23"/>
      <c r="SYA113" s="23"/>
      <c r="SYB113" s="23"/>
      <c r="SYC113" s="23"/>
      <c r="SYD113" s="23"/>
      <c r="SYE113" s="23"/>
      <c r="SYF113" s="23"/>
      <c r="SYG113" s="23"/>
      <c r="SYH113" s="23"/>
      <c r="SYI113" s="23"/>
      <c r="SYJ113" s="23"/>
      <c r="SYK113" s="23"/>
      <c r="SYL113" s="23"/>
      <c r="SYM113" s="23"/>
      <c r="SYN113" s="23"/>
      <c r="SYO113" s="23"/>
      <c r="SYP113" s="23"/>
      <c r="SYQ113" s="23"/>
      <c r="SYR113" s="23"/>
      <c r="SYS113" s="23"/>
      <c r="SYT113" s="23"/>
      <c r="SYU113" s="23"/>
      <c r="SYV113" s="23"/>
      <c r="SYW113" s="23"/>
      <c r="SYX113" s="23"/>
      <c r="SYY113" s="23"/>
      <c r="SYZ113" s="23"/>
      <c r="SZA113" s="23"/>
      <c r="SZB113" s="23"/>
      <c r="SZC113" s="23"/>
      <c r="SZD113" s="23"/>
      <c r="SZE113" s="23"/>
      <c r="SZF113" s="23"/>
      <c r="SZG113" s="23"/>
      <c r="SZH113" s="23"/>
      <c r="SZI113" s="23"/>
      <c r="SZJ113" s="23"/>
      <c r="SZK113" s="23"/>
      <c r="SZL113" s="23"/>
      <c r="SZM113" s="23"/>
      <c r="SZN113" s="23"/>
      <c r="SZO113" s="23"/>
      <c r="SZP113" s="23"/>
      <c r="SZQ113" s="23"/>
      <c r="SZR113" s="23"/>
      <c r="SZS113" s="23"/>
      <c r="SZT113" s="23"/>
      <c r="SZU113" s="23"/>
      <c r="SZV113" s="23"/>
      <c r="SZW113" s="23"/>
      <c r="SZX113" s="23"/>
      <c r="SZY113" s="23"/>
      <c r="SZZ113" s="23"/>
      <c r="TAA113" s="23"/>
      <c r="TAB113" s="23"/>
      <c r="TAC113" s="23"/>
      <c r="TAD113" s="23"/>
      <c r="TAE113" s="23"/>
      <c r="TAF113" s="23"/>
      <c r="TAG113" s="23"/>
      <c r="TAH113" s="23"/>
      <c r="TAI113" s="23"/>
      <c r="TAJ113" s="23"/>
      <c r="TAK113" s="23"/>
      <c r="TAL113" s="23"/>
      <c r="TAM113" s="23"/>
      <c r="TAN113" s="23"/>
      <c r="TAO113" s="23"/>
      <c r="TAP113" s="23"/>
      <c r="TAQ113" s="23"/>
      <c r="TAR113" s="23"/>
      <c r="TAS113" s="23"/>
      <c r="TAT113" s="23"/>
      <c r="TAU113" s="23"/>
      <c r="TAV113" s="23"/>
      <c r="TAW113" s="23"/>
      <c r="TAX113" s="23"/>
      <c r="TAY113" s="23"/>
      <c r="TAZ113" s="23"/>
      <c r="TBA113" s="23"/>
      <c r="TBB113" s="23"/>
      <c r="TBC113" s="23"/>
      <c r="TBD113" s="23"/>
      <c r="TBE113" s="23"/>
      <c r="TBF113" s="23"/>
      <c r="TBG113" s="23"/>
      <c r="TBH113" s="23"/>
      <c r="TBI113" s="23"/>
      <c r="TBJ113" s="23"/>
      <c r="TBK113" s="23"/>
      <c r="TBL113" s="23"/>
      <c r="TBM113" s="23"/>
      <c r="TBN113" s="23"/>
      <c r="TBO113" s="23"/>
      <c r="TBP113" s="23"/>
      <c r="TBQ113" s="23"/>
      <c r="TBR113" s="23"/>
      <c r="TBS113" s="23"/>
      <c r="TBT113" s="23"/>
      <c r="TBU113" s="23"/>
      <c r="TBV113" s="23"/>
      <c r="TBW113" s="23"/>
      <c r="TBX113" s="23"/>
      <c r="TBY113" s="23"/>
      <c r="TBZ113" s="23"/>
      <c r="TCA113" s="23"/>
      <c r="TCB113" s="23"/>
      <c r="TCC113" s="23"/>
      <c r="TCD113" s="23"/>
      <c r="TCE113" s="23"/>
      <c r="TCF113" s="23"/>
      <c r="TCG113" s="23"/>
      <c r="TCH113" s="23"/>
      <c r="TCI113" s="23"/>
      <c r="TCJ113" s="23"/>
      <c r="TCK113" s="23"/>
      <c r="TCL113" s="23"/>
      <c r="TCM113" s="23"/>
      <c r="TCN113" s="23"/>
      <c r="TCO113" s="23"/>
      <c r="TCP113" s="23"/>
      <c r="TCQ113" s="23"/>
      <c r="TCR113" s="23"/>
      <c r="TCS113" s="23"/>
      <c r="TCT113" s="23"/>
      <c r="TCU113" s="23"/>
      <c r="TCV113" s="23"/>
      <c r="TCW113" s="23"/>
      <c r="TCX113" s="23"/>
      <c r="TCY113" s="23"/>
      <c r="TCZ113" s="23"/>
      <c r="TDA113" s="23"/>
      <c r="TDB113" s="23"/>
      <c r="TDC113" s="23"/>
      <c r="TDD113" s="23"/>
      <c r="TDE113" s="23"/>
      <c r="TDF113" s="23"/>
      <c r="TDG113" s="23"/>
      <c r="TDH113" s="23"/>
      <c r="TDI113" s="23"/>
      <c r="TDJ113" s="23"/>
      <c r="TDK113" s="23"/>
      <c r="TDL113" s="23"/>
      <c r="TDM113" s="23"/>
      <c r="TDN113" s="23"/>
      <c r="TDO113" s="23"/>
      <c r="TDP113" s="23"/>
      <c r="TDQ113" s="23"/>
      <c r="TDR113" s="23"/>
      <c r="TDS113" s="23"/>
      <c r="TDT113" s="23"/>
      <c r="TDU113" s="23"/>
      <c r="TDV113" s="23"/>
      <c r="TDW113" s="23"/>
      <c r="TDX113" s="23"/>
      <c r="TDY113" s="23"/>
      <c r="TDZ113" s="23"/>
      <c r="TEA113" s="23"/>
      <c r="TEB113" s="23"/>
      <c r="TEC113" s="23"/>
      <c r="TED113" s="23"/>
      <c r="TEE113" s="23"/>
      <c r="TEF113" s="23"/>
      <c r="TEG113" s="23"/>
      <c r="TEH113" s="23"/>
      <c r="TEI113" s="23"/>
      <c r="TEJ113" s="23"/>
      <c r="TEK113" s="23"/>
      <c r="TEL113" s="23"/>
      <c r="TEM113" s="23"/>
      <c r="TEN113" s="23"/>
      <c r="TEO113" s="23"/>
      <c r="TEP113" s="23"/>
      <c r="TEQ113" s="23"/>
      <c r="TER113" s="23"/>
      <c r="TES113" s="23"/>
      <c r="TET113" s="23"/>
      <c r="TEU113" s="23"/>
      <c r="TEV113" s="23"/>
      <c r="TEW113" s="23"/>
      <c r="TEX113" s="23"/>
      <c r="TEY113" s="23"/>
      <c r="TEZ113" s="23"/>
      <c r="TFA113" s="23"/>
      <c r="TFB113" s="23"/>
      <c r="TFC113" s="23"/>
      <c r="TFD113" s="23"/>
      <c r="TFE113" s="23"/>
      <c r="TFF113" s="23"/>
      <c r="TFG113" s="23"/>
      <c r="TFH113" s="23"/>
      <c r="TFI113" s="23"/>
      <c r="TFJ113" s="23"/>
      <c r="TFK113" s="23"/>
      <c r="TFL113" s="23"/>
      <c r="TFM113" s="23"/>
      <c r="TFN113" s="23"/>
      <c r="TFO113" s="23"/>
      <c r="TFP113" s="23"/>
      <c r="TFQ113" s="23"/>
      <c r="TFR113" s="23"/>
      <c r="TFS113" s="23"/>
      <c r="TFT113" s="23"/>
      <c r="TFU113" s="23"/>
      <c r="TFV113" s="23"/>
      <c r="TFW113" s="23"/>
      <c r="TFX113" s="23"/>
      <c r="TFY113" s="23"/>
      <c r="TFZ113" s="23"/>
      <c r="TGA113" s="23"/>
      <c r="TGB113" s="23"/>
      <c r="TGC113" s="23"/>
      <c r="TGD113" s="23"/>
      <c r="TGE113" s="23"/>
      <c r="TGF113" s="23"/>
      <c r="TGG113" s="23"/>
      <c r="TGH113" s="23"/>
      <c r="TGI113" s="23"/>
      <c r="TGJ113" s="23"/>
      <c r="TGK113" s="23"/>
      <c r="TGL113" s="23"/>
      <c r="TGM113" s="23"/>
      <c r="TGN113" s="23"/>
      <c r="TGO113" s="23"/>
      <c r="TGP113" s="23"/>
      <c r="TGQ113" s="23"/>
      <c r="TGR113" s="23"/>
      <c r="TGS113" s="23"/>
      <c r="TGT113" s="23"/>
      <c r="TGU113" s="23"/>
      <c r="TGV113" s="23"/>
      <c r="TGW113" s="23"/>
      <c r="TGX113" s="23"/>
      <c r="TGY113" s="23"/>
      <c r="TGZ113" s="23"/>
      <c r="THA113" s="23"/>
      <c r="THB113" s="23"/>
      <c r="THC113" s="23"/>
      <c r="THD113" s="23"/>
      <c r="THE113" s="23"/>
      <c r="THF113" s="23"/>
      <c r="THG113" s="23"/>
      <c r="THH113" s="23"/>
      <c r="THI113" s="23"/>
      <c r="THJ113" s="23"/>
      <c r="THK113" s="23"/>
      <c r="THL113" s="23"/>
      <c r="THM113" s="23"/>
      <c r="THN113" s="23"/>
      <c r="THO113" s="23"/>
      <c r="THP113" s="23"/>
      <c r="THQ113" s="23"/>
      <c r="THR113" s="23"/>
      <c r="THS113" s="23"/>
      <c r="THT113" s="23"/>
      <c r="THU113" s="23"/>
      <c r="THV113" s="23"/>
      <c r="THW113" s="23"/>
      <c r="THX113" s="23"/>
      <c r="THY113" s="23"/>
      <c r="THZ113" s="23"/>
      <c r="TIA113" s="23"/>
      <c r="TIB113" s="23"/>
      <c r="TIC113" s="23"/>
      <c r="TID113" s="23"/>
      <c r="TIE113" s="23"/>
      <c r="TIF113" s="23"/>
      <c r="TIG113" s="23"/>
      <c r="TIH113" s="23"/>
      <c r="TII113" s="23"/>
      <c r="TIJ113" s="23"/>
      <c r="TIK113" s="23"/>
      <c r="TIL113" s="23"/>
      <c r="TIM113" s="23"/>
      <c r="TIN113" s="23"/>
      <c r="TIO113" s="23"/>
      <c r="TIP113" s="23"/>
      <c r="TIQ113" s="23"/>
      <c r="TIR113" s="23"/>
      <c r="TIS113" s="23"/>
      <c r="TIT113" s="23"/>
      <c r="TIU113" s="23"/>
      <c r="TIV113" s="23"/>
      <c r="TIW113" s="23"/>
      <c r="TIX113" s="23"/>
      <c r="TIY113" s="23"/>
      <c r="TIZ113" s="23"/>
      <c r="TJA113" s="23"/>
      <c r="TJB113" s="23"/>
      <c r="TJC113" s="23"/>
      <c r="TJD113" s="23"/>
      <c r="TJE113" s="23"/>
      <c r="TJF113" s="23"/>
      <c r="TJG113" s="23"/>
      <c r="TJH113" s="23"/>
      <c r="TJI113" s="23"/>
      <c r="TJJ113" s="23"/>
      <c r="TJK113" s="23"/>
      <c r="TJL113" s="23"/>
      <c r="TJM113" s="23"/>
      <c r="TJN113" s="23"/>
      <c r="TJO113" s="23"/>
      <c r="TJP113" s="23"/>
      <c r="TJQ113" s="23"/>
      <c r="TJR113" s="23"/>
      <c r="TJS113" s="23"/>
      <c r="TJT113" s="23"/>
      <c r="TJU113" s="23"/>
      <c r="TJV113" s="23"/>
      <c r="TJW113" s="23"/>
      <c r="TJX113" s="23"/>
      <c r="TJY113" s="23"/>
      <c r="TJZ113" s="23"/>
      <c r="TKA113" s="23"/>
      <c r="TKB113" s="23"/>
      <c r="TKC113" s="23"/>
      <c r="TKD113" s="23"/>
      <c r="TKE113" s="23"/>
      <c r="TKF113" s="23"/>
      <c r="TKG113" s="23"/>
      <c r="TKH113" s="23"/>
      <c r="TKI113" s="23"/>
      <c r="TKJ113" s="23"/>
      <c r="TKK113" s="23"/>
      <c r="TKL113" s="23"/>
      <c r="TKM113" s="23"/>
      <c r="TKN113" s="23"/>
      <c r="TKO113" s="23"/>
      <c r="TKP113" s="23"/>
      <c r="TKQ113" s="23"/>
      <c r="TKR113" s="23"/>
      <c r="TKS113" s="23"/>
      <c r="TKT113" s="23"/>
      <c r="TKU113" s="23"/>
      <c r="TKV113" s="23"/>
      <c r="TKW113" s="23"/>
      <c r="TKX113" s="23"/>
      <c r="TKY113" s="23"/>
      <c r="TKZ113" s="23"/>
      <c r="TLA113" s="23"/>
      <c r="TLB113" s="23"/>
      <c r="TLC113" s="23"/>
      <c r="TLD113" s="23"/>
      <c r="TLE113" s="23"/>
      <c r="TLF113" s="23"/>
      <c r="TLG113" s="23"/>
      <c r="TLH113" s="23"/>
      <c r="TLI113" s="23"/>
      <c r="TLJ113" s="23"/>
      <c r="TLK113" s="23"/>
      <c r="TLL113" s="23"/>
      <c r="TLM113" s="23"/>
      <c r="TLN113" s="23"/>
      <c r="TLO113" s="23"/>
      <c r="TLP113" s="23"/>
      <c r="TLQ113" s="23"/>
      <c r="TLR113" s="23"/>
      <c r="TLS113" s="23"/>
      <c r="TLT113" s="23"/>
      <c r="TLU113" s="23"/>
      <c r="TLV113" s="23"/>
      <c r="TLW113" s="23"/>
      <c r="TLX113" s="23"/>
      <c r="TLY113" s="23"/>
      <c r="TLZ113" s="23"/>
      <c r="TMA113" s="23"/>
      <c r="TMB113" s="23"/>
      <c r="TMC113" s="23"/>
      <c r="TMD113" s="23"/>
      <c r="TME113" s="23"/>
      <c r="TMF113" s="23"/>
      <c r="TMG113" s="23"/>
      <c r="TMH113" s="23"/>
      <c r="TMI113" s="23"/>
      <c r="TMJ113" s="23"/>
      <c r="TMK113" s="23"/>
      <c r="TML113" s="23"/>
      <c r="TMM113" s="23"/>
      <c r="TMN113" s="23"/>
      <c r="TMO113" s="23"/>
      <c r="TMP113" s="23"/>
      <c r="TMQ113" s="23"/>
      <c r="TMR113" s="23"/>
      <c r="TMS113" s="23"/>
      <c r="TMT113" s="23"/>
      <c r="TMU113" s="23"/>
      <c r="TMV113" s="23"/>
      <c r="TMW113" s="23"/>
      <c r="TMX113" s="23"/>
      <c r="TMY113" s="23"/>
      <c r="TMZ113" s="23"/>
      <c r="TNA113" s="23"/>
      <c r="TNB113" s="23"/>
      <c r="TNC113" s="23"/>
      <c r="TND113" s="23"/>
      <c r="TNE113" s="23"/>
      <c r="TNF113" s="23"/>
      <c r="TNG113" s="23"/>
      <c r="TNH113" s="23"/>
      <c r="TNI113" s="23"/>
      <c r="TNJ113" s="23"/>
      <c r="TNK113" s="23"/>
      <c r="TNL113" s="23"/>
      <c r="TNM113" s="23"/>
      <c r="TNN113" s="23"/>
      <c r="TNO113" s="23"/>
      <c r="TNP113" s="23"/>
      <c r="TNQ113" s="23"/>
      <c r="TNR113" s="23"/>
      <c r="TNS113" s="23"/>
      <c r="TNT113" s="23"/>
      <c r="TNU113" s="23"/>
      <c r="TNV113" s="23"/>
      <c r="TNW113" s="23"/>
      <c r="TNX113" s="23"/>
      <c r="TNY113" s="23"/>
      <c r="TNZ113" s="23"/>
      <c r="TOA113" s="23"/>
      <c r="TOB113" s="23"/>
      <c r="TOC113" s="23"/>
      <c r="TOD113" s="23"/>
      <c r="TOE113" s="23"/>
      <c r="TOF113" s="23"/>
      <c r="TOG113" s="23"/>
      <c r="TOH113" s="23"/>
      <c r="TOI113" s="23"/>
      <c r="TOJ113" s="23"/>
      <c r="TOK113" s="23"/>
      <c r="TOL113" s="23"/>
      <c r="TOM113" s="23"/>
      <c r="TON113" s="23"/>
      <c r="TOO113" s="23"/>
      <c r="TOP113" s="23"/>
      <c r="TOQ113" s="23"/>
      <c r="TOR113" s="23"/>
      <c r="TOS113" s="23"/>
      <c r="TOT113" s="23"/>
      <c r="TOU113" s="23"/>
      <c r="TOV113" s="23"/>
      <c r="TOW113" s="23"/>
      <c r="TOX113" s="23"/>
      <c r="TOY113" s="23"/>
      <c r="TOZ113" s="23"/>
      <c r="TPA113" s="23"/>
      <c r="TPB113" s="23"/>
      <c r="TPC113" s="23"/>
      <c r="TPD113" s="23"/>
      <c r="TPE113" s="23"/>
      <c r="TPF113" s="23"/>
      <c r="TPG113" s="23"/>
      <c r="TPH113" s="23"/>
      <c r="TPI113" s="23"/>
      <c r="TPJ113" s="23"/>
      <c r="TPK113" s="23"/>
      <c r="TPL113" s="23"/>
      <c r="TPM113" s="23"/>
      <c r="TPN113" s="23"/>
      <c r="TPO113" s="23"/>
      <c r="TPP113" s="23"/>
      <c r="TPQ113" s="23"/>
      <c r="TPR113" s="23"/>
      <c r="TPS113" s="23"/>
      <c r="TPT113" s="23"/>
      <c r="TPU113" s="23"/>
      <c r="TPV113" s="23"/>
      <c r="TPW113" s="23"/>
      <c r="TPX113" s="23"/>
      <c r="TPY113" s="23"/>
      <c r="TPZ113" s="23"/>
      <c r="TQA113" s="23"/>
      <c r="TQB113" s="23"/>
      <c r="TQC113" s="23"/>
      <c r="TQD113" s="23"/>
      <c r="TQE113" s="23"/>
      <c r="TQF113" s="23"/>
      <c r="TQG113" s="23"/>
      <c r="TQH113" s="23"/>
      <c r="TQI113" s="23"/>
      <c r="TQJ113" s="23"/>
      <c r="TQK113" s="23"/>
      <c r="TQL113" s="23"/>
      <c r="TQM113" s="23"/>
      <c r="TQN113" s="23"/>
      <c r="TQO113" s="23"/>
      <c r="TQP113" s="23"/>
      <c r="TQQ113" s="23"/>
      <c r="TQR113" s="23"/>
      <c r="TQS113" s="23"/>
      <c r="TQT113" s="23"/>
      <c r="TQU113" s="23"/>
      <c r="TQV113" s="23"/>
      <c r="TQW113" s="23"/>
      <c r="TQX113" s="23"/>
      <c r="TQY113" s="23"/>
      <c r="TQZ113" s="23"/>
      <c r="TRA113" s="23"/>
      <c r="TRB113" s="23"/>
      <c r="TRC113" s="23"/>
      <c r="TRD113" s="23"/>
      <c r="TRE113" s="23"/>
      <c r="TRF113" s="23"/>
      <c r="TRG113" s="23"/>
      <c r="TRH113" s="23"/>
      <c r="TRI113" s="23"/>
      <c r="TRJ113" s="23"/>
      <c r="TRK113" s="23"/>
      <c r="TRL113" s="23"/>
      <c r="TRM113" s="23"/>
      <c r="TRN113" s="23"/>
      <c r="TRO113" s="23"/>
      <c r="TRP113" s="23"/>
      <c r="TRQ113" s="23"/>
      <c r="TRR113" s="23"/>
      <c r="TRS113" s="23"/>
      <c r="TRT113" s="23"/>
      <c r="TRU113" s="23"/>
      <c r="TRV113" s="23"/>
      <c r="TRW113" s="23"/>
      <c r="TRX113" s="23"/>
      <c r="TRY113" s="23"/>
      <c r="TRZ113" s="23"/>
      <c r="TSA113" s="23"/>
      <c r="TSB113" s="23"/>
      <c r="TSC113" s="23"/>
      <c r="TSD113" s="23"/>
      <c r="TSE113" s="23"/>
      <c r="TSF113" s="23"/>
      <c r="TSG113" s="23"/>
      <c r="TSH113" s="23"/>
      <c r="TSI113" s="23"/>
      <c r="TSJ113" s="23"/>
      <c r="TSK113" s="23"/>
      <c r="TSL113" s="23"/>
      <c r="TSM113" s="23"/>
      <c r="TSN113" s="23"/>
      <c r="TSO113" s="23"/>
      <c r="TSP113" s="23"/>
      <c r="TSQ113" s="23"/>
      <c r="TSR113" s="23"/>
      <c r="TSS113" s="23"/>
      <c r="TST113" s="23"/>
      <c r="TSU113" s="23"/>
      <c r="TSV113" s="23"/>
      <c r="TSW113" s="23"/>
      <c r="TSX113" s="23"/>
      <c r="TSY113" s="23"/>
      <c r="TSZ113" s="23"/>
      <c r="TTA113" s="23"/>
      <c r="TTB113" s="23"/>
      <c r="TTC113" s="23"/>
      <c r="TTD113" s="23"/>
      <c r="TTE113" s="23"/>
      <c r="TTF113" s="23"/>
      <c r="TTG113" s="23"/>
      <c r="TTH113" s="23"/>
      <c r="TTI113" s="23"/>
      <c r="TTJ113" s="23"/>
      <c r="TTK113" s="23"/>
      <c r="TTL113" s="23"/>
      <c r="TTM113" s="23"/>
      <c r="TTN113" s="23"/>
      <c r="TTO113" s="23"/>
      <c r="TTP113" s="23"/>
      <c r="TTQ113" s="23"/>
      <c r="TTR113" s="23"/>
      <c r="TTS113" s="23"/>
      <c r="TTT113" s="23"/>
      <c r="TTU113" s="23"/>
      <c r="TTV113" s="23"/>
      <c r="TTW113" s="23"/>
      <c r="TTX113" s="23"/>
      <c r="TTY113" s="23"/>
      <c r="TTZ113" s="23"/>
      <c r="TUA113" s="23"/>
      <c r="TUB113" s="23"/>
      <c r="TUC113" s="23"/>
      <c r="TUD113" s="23"/>
      <c r="TUE113" s="23"/>
      <c r="TUF113" s="23"/>
      <c r="TUG113" s="23"/>
      <c r="TUH113" s="23"/>
      <c r="TUI113" s="23"/>
      <c r="TUJ113" s="23"/>
      <c r="TUK113" s="23"/>
      <c r="TUL113" s="23"/>
      <c r="TUM113" s="23"/>
      <c r="TUN113" s="23"/>
      <c r="TUO113" s="23"/>
      <c r="TUP113" s="23"/>
      <c r="TUQ113" s="23"/>
      <c r="TUR113" s="23"/>
      <c r="TUS113" s="23"/>
      <c r="TUT113" s="23"/>
      <c r="TUU113" s="23"/>
      <c r="TUV113" s="23"/>
      <c r="TUW113" s="23"/>
      <c r="TUX113" s="23"/>
      <c r="TUY113" s="23"/>
      <c r="TUZ113" s="23"/>
      <c r="TVA113" s="23"/>
      <c r="TVB113" s="23"/>
      <c r="TVC113" s="23"/>
      <c r="TVD113" s="23"/>
      <c r="TVE113" s="23"/>
      <c r="TVF113" s="23"/>
      <c r="TVG113" s="23"/>
      <c r="TVH113" s="23"/>
      <c r="TVI113" s="23"/>
      <c r="TVJ113" s="23"/>
      <c r="TVK113" s="23"/>
      <c r="TVL113" s="23"/>
      <c r="TVM113" s="23"/>
      <c r="TVN113" s="23"/>
      <c r="TVO113" s="23"/>
      <c r="TVP113" s="23"/>
      <c r="TVQ113" s="23"/>
      <c r="TVR113" s="23"/>
      <c r="TVS113" s="23"/>
      <c r="TVT113" s="23"/>
      <c r="TVU113" s="23"/>
      <c r="TVV113" s="23"/>
      <c r="TVW113" s="23"/>
      <c r="TVX113" s="23"/>
      <c r="TVY113" s="23"/>
      <c r="TVZ113" s="23"/>
      <c r="TWA113" s="23"/>
      <c r="TWB113" s="23"/>
      <c r="TWC113" s="23"/>
      <c r="TWD113" s="23"/>
      <c r="TWE113" s="23"/>
      <c r="TWF113" s="23"/>
      <c r="TWG113" s="23"/>
      <c r="TWH113" s="23"/>
      <c r="TWI113" s="23"/>
      <c r="TWJ113" s="23"/>
      <c r="TWK113" s="23"/>
      <c r="TWL113" s="23"/>
      <c r="TWM113" s="23"/>
      <c r="TWN113" s="23"/>
      <c r="TWO113" s="23"/>
      <c r="TWP113" s="23"/>
      <c r="TWQ113" s="23"/>
      <c r="TWR113" s="23"/>
      <c r="TWS113" s="23"/>
      <c r="TWT113" s="23"/>
      <c r="TWU113" s="23"/>
      <c r="TWV113" s="23"/>
      <c r="TWW113" s="23"/>
      <c r="TWX113" s="23"/>
      <c r="TWY113" s="23"/>
      <c r="TWZ113" s="23"/>
      <c r="TXA113" s="23"/>
      <c r="TXB113" s="23"/>
      <c r="TXC113" s="23"/>
      <c r="TXD113" s="23"/>
      <c r="TXE113" s="23"/>
      <c r="TXF113" s="23"/>
      <c r="TXG113" s="23"/>
      <c r="TXH113" s="23"/>
      <c r="TXI113" s="23"/>
      <c r="TXJ113" s="23"/>
      <c r="TXK113" s="23"/>
      <c r="TXL113" s="23"/>
      <c r="TXM113" s="23"/>
      <c r="TXN113" s="23"/>
      <c r="TXO113" s="23"/>
      <c r="TXP113" s="23"/>
      <c r="TXQ113" s="23"/>
      <c r="TXR113" s="23"/>
      <c r="TXS113" s="23"/>
      <c r="TXT113" s="23"/>
      <c r="TXU113" s="23"/>
      <c r="TXV113" s="23"/>
      <c r="TXW113" s="23"/>
      <c r="TXX113" s="23"/>
      <c r="TXY113" s="23"/>
      <c r="TXZ113" s="23"/>
      <c r="TYA113" s="23"/>
      <c r="TYB113" s="23"/>
      <c r="TYC113" s="23"/>
      <c r="TYD113" s="23"/>
      <c r="TYE113" s="23"/>
      <c r="TYF113" s="23"/>
      <c r="TYG113" s="23"/>
      <c r="TYH113" s="23"/>
      <c r="TYI113" s="23"/>
      <c r="TYJ113" s="23"/>
      <c r="TYK113" s="23"/>
      <c r="TYL113" s="23"/>
      <c r="TYM113" s="23"/>
      <c r="TYN113" s="23"/>
      <c r="TYO113" s="23"/>
      <c r="TYP113" s="23"/>
      <c r="TYQ113" s="23"/>
      <c r="TYR113" s="23"/>
      <c r="TYS113" s="23"/>
      <c r="TYT113" s="23"/>
      <c r="TYU113" s="23"/>
      <c r="TYV113" s="23"/>
      <c r="TYW113" s="23"/>
      <c r="TYX113" s="23"/>
      <c r="TYY113" s="23"/>
      <c r="TYZ113" s="23"/>
      <c r="TZA113" s="23"/>
      <c r="TZB113" s="23"/>
      <c r="TZC113" s="23"/>
      <c r="TZD113" s="23"/>
      <c r="TZE113" s="23"/>
      <c r="TZF113" s="23"/>
      <c r="TZG113" s="23"/>
      <c r="TZH113" s="23"/>
      <c r="TZI113" s="23"/>
      <c r="TZJ113" s="23"/>
      <c r="TZK113" s="23"/>
      <c r="TZL113" s="23"/>
      <c r="TZM113" s="23"/>
      <c r="TZN113" s="23"/>
      <c r="TZO113" s="23"/>
      <c r="TZP113" s="23"/>
      <c r="TZQ113" s="23"/>
      <c r="TZR113" s="23"/>
      <c r="TZS113" s="23"/>
      <c r="TZT113" s="23"/>
      <c r="TZU113" s="23"/>
      <c r="TZV113" s="23"/>
      <c r="TZW113" s="23"/>
      <c r="TZX113" s="23"/>
      <c r="TZY113" s="23"/>
      <c r="TZZ113" s="23"/>
      <c r="UAA113" s="23"/>
      <c r="UAB113" s="23"/>
      <c r="UAC113" s="23"/>
      <c r="UAD113" s="23"/>
      <c r="UAE113" s="23"/>
      <c r="UAF113" s="23"/>
      <c r="UAG113" s="23"/>
      <c r="UAH113" s="23"/>
      <c r="UAI113" s="23"/>
      <c r="UAJ113" s="23"/>
      <c r="UAK113" s="23"/>
      <c r="UAL113" s="23"/>
      <c r="UAM113" s="23"/>
      <c r="UAN113" s="23"/>
      <c r="UAO113" s="23"/>
      <c r="UAP113" s="23"/>
      <c r="UAQ113" s="23"/>
      <c r="UAR113" s="23"/>
      <c r="UAS113" s="23"/>
      <c r="UAT113" s="23"/>
      <c r="UAU113" s="23"/>
      <c r="UAV113" s="23"/>
      <c r="UAW113" s="23"/>
      <c r="UAX113" s="23"/>
      <c r="UAY113" s="23"/>
      <c r="UAZ113" s="23"/>
      <c r="UBA113" s="23"/>
      <c r="UBB113" s="23"/>
      <c r="UBC113" s="23"/>
      <c r="UBD113" s="23"/>
      <c r="UBE113" s="23"/>
      <c r="UBF113" s="23"/>
      <c r="UBG113" s="23"/>
      <c r="UBH113" s="23"/>
      <c r="UBI113" s="23"/>
      <c r="UBJ113" s="23"/>
      <c r="UBK113" s="23"/>
      <c r="UBL113" s="23"/>
      <c r="UBM113" s="23"/>
      <c r="UBN113" s="23"/>
      <c r="UBO113" s="23"/>
      <c r="UBP113" s="23"/>
      <c r="UBQ113" s="23"/>
      <c r="UBR113" s="23"/>
      <c r="UBS113" s="23"/>
      <c r="UBT113" s="23"/>
      <c r="UBU113" s="23"/>
      <c r="UBV113" s="23"/>
      <c r="UBW113" s="23"/>
      <c r="UBX113" s="23"/>
      <c r="UBY113" s="23"/>
      <c r="UBZ113" s="23"/>
      <c r="UCA113" s="23"/>
      <c r="UCB113" s="23"/>
      <c r="UCC113" s="23"/>
      <c r="UCD113" s="23"/>
      <c r="UCE113" s="23"/>
      <c r="UCF113" s="23"/>
      <c r="UCG113" s="23"/>
      <c r="UCH113" s="23"/>
      <c r="UCI113" s="23"/>
      <c r="UCJ113" s="23"/>
      <c r="UCK113" s="23"/>
      <c r="UCL113" s="23"/>
      <c r="UCM113" s="23"/>
      <c r="UCN113" s="23"/>
      <c r="UCO113" s="23"/>
      <c r="UCP113" s="23"/>
      <c r="UCQ113" s="23"/>
      <c r="UCR113" s="23"/>
      <c r="UCS113" s="23"/>
      <c r="UCT113" s="23"/>
      <c r="UCU113" s="23"/>
      <c r="UCV113" s="23"/>
      <c r="UCW113" s="23"/>
      <c r="UCX113" s="23"/>
      <c r="UCY113" s="23"/>
      <c r="UCZ113" s="23"/>
      <c r="UDA113" s="23"/>
      <c r="UDB113" s="23"/>
      <c r="UDC113" s="23"/>
      <c r="UDD113" s="23"/>
      <c r="UDE113" s="23"/>
      <c r="UDF113" s="23"/>
      <c r="UDG113" s="23"/>
      <c r="UDH113" s="23"/>
      <c r="UDI113" s="23"/>
      <c r="UDJ113" s="23"/>
      <c r="UDK113" s="23"/>
      <c r="UDL113" s="23"/>
      <c r="UDM113" s="23"/>
      <c r="UDN113" s="23"/>
      <c r="UDO113" s="23"/>
      <c r="UDP113" s="23"/>
      <c r="UDQ113" s="23"/>
      <c r="UDR113" s="23"/>
      <c r="UDS113" s="23"/>
      <c r="UDT113" s="23"/>
      <c r="UDU113" s="23"/>
      <c r="UDV113" s="23"/>
      <c r="UDW113" s="23"/>
      <c r="UDX113" s="23"/>
      <c r="UDY113" s="23"/>
      <c r="UDZ113" s="23"/>
      <c r="UEA113" s="23"/>
      <c r="UEB113" s="23"/>
      <c r="UEC113" s="23"/>
      <c r="UED113" s="23"/>
      <c r="UEE113" s="23"/>
      <c r="UEF113" s="23"/>
      <c r="UEG113" s="23"/>
      <c r="UEH113" s="23"/>
      <c r="UEI113" s="23"/>
      <c r="UEJ113" s="23"/>
      <c r="UEK113" s="23"/>
      <c r="UEL113" s="23"/>
      <c r="UEM113" s="23"/>
      <c r="UEN113" s="23"/>
      <c r="UEO113" s="23"/>
      <c r="UEP113" s="23"/>
      <c r="UEQ113" s="23"/>
      <c r="UER113" s="23"/>
      <c r="UES113" s="23"/>
      <c r="UET113" s="23"/>
      <c r="UEU113" s="23"/>
      <c r="UEV113" s="23"/>
      <c r="UEW113" s="23"/>
      <c r="UEX113" s="23"/>
      <c r="UEY113" s="23"/>
      <c r="UEZ113" s="23"/>
      <c r="UFA113" s="23"/>
      <c r="UFB113" s="23"/>
      <c r="UFC113" s="23"/>
      <c r="UFD113" s="23"/>
      <c r="UFE113" s="23"/>
      <c r="UFF113" s="23"/>
      <c r="UFG113" s="23"/>
      <c r="UFH113" s="23"/>
      <c r="UFI113" s="23"/>
      <c r="UFJ113" s="23"/>
      <c r="UFK113" s="23"/>
      <c r="UFL113" s="23"/>
      <c r="UFM113" s="23"/>
      <c r="UFN113" s="23"/>
      <c r="UFO113" s="23"/>
      <c r="UFP113" s="23"/>
      <c r="UFQ113" s="23"/>
      <c r="UFR113" s="23"/>
      <c r="UFS113" s="23"/>
      <c r="UFT113" s="23"/>
      <c r="UFU113" s="23"/>
      <c r="UFV113" s="23"/>
      <c r="UFW113" s="23"/>
      <c r="UFX113" s="23"/>
      <c r="UFY113" s="23"/>
      <c r="UFZ113" s="23"/>
      <c r="UGA113" s="23"/>
      <c r="UGB113" s="23"/>
      <c r="UGC113" s="23"/>
      <c r="UGD113" s="23"/>
      <c r="UGE113" s="23"/>
      <c r="UGF113" s="23"/>
      <c r="UGG113" s="23"/>
      <c r="UGH113" s="23"/>
      <c r="UGI113" s="23"/>
      <c r="UGJ113" s="23"/>
      <c r="UGK113" s="23"/>
      <c r="UGL113" s="23"/>
      <c r="UGM113" s="23"/>
      <c r="UGN113" s="23"/>
      <c r="UGO113" s="23"/>
      <c r="UGP113" s="23"/>
      <c r="UGQ113" s="23"/>
      <c r="UGR113" s="23"/>
      <c r="UGS113" s="23"/>
      <c r="UGT113" s="23"/>
      <c r="UGU113" s="23"/>
      <c r="UGV113" s="23"/>
      <c r="UGW113" s="23"/>
      <c r="UGX113" s="23"/>
      <c r="UGY113" s="23"/>
      <c r="UGZ113" s="23"/>
      <c r="UHA113" s="23"/>
      <c r="UHB113" s="23"/>
      <c r="UHC113" s="23"/>
      <c r="UHD113" s="23"/>
      <c r="UHE113" s="23"/>
      <c r="UHF113" s="23"/>
      <c r="UHG113" s="23"/>
      <c r="UHH113" s="23"/>
      <c r="UHI113" s="23"/>
      <c r="UHJ113" s="23"/>
      <c r="UHK113" s="23"/>
      <c r="UHL113" s="23"/>
      <c r="UHM113" s="23"/>
      <c r="UHN113" s="23"/>
      <c r="UHO113" s="23"/>
      <c r="UHP113" s="23"/>
      <c r="UHQ113" s="23"/>
      <c r="UHR113" s="23"/>
      <c r="UHS113" s="23"/>
      <c r="UHT113" s="23"/>
      <c r="UHU113" s="23"/>
      <c r="UHV113" s="23"/>
      <c r="UHW113" s="23"/>
      <c r="UHX113" s="23"/>
      <c r="UHY113" s="23"/>
      <c r="UHZ113" s="23"/>
      <c r="UIA113" s="23"/>
      <c r="UIB113" s="23"/>
      <c r="UIC113" s="23"/>
      <c r="UID113" s="23"/>
      <c r="UIE113" s="23"/>
      <c r="UIF113" s="23"/>
      <c r="UIG113" s="23"/>
      <c r="UIH113" s="23"/>
      <c r="UII113" s="23"/>
      <c r="UIJ113" s="23"/>
      <c r="UIK113" s="23"/>
      <c r="UIL113" s="23"/>
      <c r="UIM113" s="23"/>
      <c r="UIN113" s="23"/>
      <c r="UIO113" s="23"/>
      <c r="UIP113" s="23"/>
      <c r="UIQ113" s="23"/>
      <c r="UIR113" s="23"/>
      <c r="UIS113" s="23"/>
      <c r="UIT113" s="23"/>
      <c r="UIU113" s="23"/>
      <c r="UIV113" s="23"/>
      <c r="UIW113" s="23"/>
      <c r="UIX113" s="23"/>
      <c r="UIY113" s="23"/>
      <c r="UIZ113" s="23"/>
      <c r="UJA113" s="23"/>
      <c r="UJB113" s="23"/>
      <c r="UJC113" s="23"/>
      <c r="UJD113" s="23"/>
      <c r="UJE113" s="23"/>
      <c r="UJF113" s="23"/>
      <c r="UJG113" s="23"/>
      <c r="UJH113" s="23"/>
      <c r="UJI113" s="23"/>
      <c r="UJJ113" s="23"/>
      <c r="UJK113" s="23"/>
      <c r="UJL113" s="23"/>
      <c r="UJM113" s="23"/>
      <c r="UJN113" s="23"/>
      <c r="UJO113" s="23"/>
      <c r="UJP113" s="23"/>
      <c r="UJQ113" s="23"/>
      <c r="UJR113" s="23"/>
      <c r="UJS113" s="23"/>
      <c r="UJT113" s="23"/>
      <c r="UJU113" s="23"/>
      <c r="UJV113" s="23"/>
      <c r="UJW113" s="23"/>
      <c r="UJX113" s="23"/>
      <c r="UJY113" s="23"/>
      <c r="UJZ113" s="23"/>
      <c r="UKA113" s="23"/>
      <c r="UKB113" s="23"/>
      <c r="UKC113" s="23"/>
      <c r="UKD113" s="23"/>
      <c r="UKE113" s="23"/>
      <c r="UKF113" s="23"/>
      <c r="UKG113" s="23"/>
      <c r="UKH113" s="23"/>
      <c r="UKI113" s="23"/>
      <c r="UKJ113" s="23"/>
      <c r="UKK113" s="23"/>
      <c r="UKL113" s="23"/>
      <c r="UKM113" s="23"/>
      <c r="UKN113" s="23"/>
      <c r="UKO113" s="23"/>
      <c r="UKP113" s="23"/>
      <c r="UKQ113" s="23"/>
      <c r="UKR113" s="23"/>
      <c r="UKS113" s="23"/>
      <c r="UKT113" s="23"/>
      <c r="UKU113" s="23"/>
      <c r="UKV113" s="23"/>
      <c r="UKW113" s="23"/>
      <c r="UKX113" s="23"/>
      <c r="UKY113" s="23"/>
      <c r="UKZ113" s="23"/>
      <c r="ULA113" s="23"/>
      <c r="ULB113" s="23"/>
      <c r="ULC113" s="23"/>
      <c r="ULD113" s="23"/>
      <c r="ULE113" s="23"/>
      <c r="ULF113" s="23"/>
      <c r="ULG113" s="23"/>
      <c r="ULH113" s="23"/>
      <c r="ULI113" s="23"/>
      <c r="ULJ113" s="23"/>
      <c r="ULK113" s="23"/>
      <c r="ULL113" s="23"/>
      <c r="ULM113" s="23"/>
      <c r="ULN113" s="23"/>
      <c r="ULO113" s="23"/>
      <c r="ULP113" s="23"/>
      <c r="ULQ113" s="23"/>
      <c r="ULR113" s="23"/>
      <c r="ULS113" s="23"/>
      <c r="ULT113" s="23"/>
      <c r="ULU113" s="23"/>
      <c r="ULV113" s="23"/>
      <c r="ULW113" s="23"/>
      <c r="ULX113" s="23"/>
      <c r="ULY113" s="23"/>
      <c r="ULZ113" s="23"/>
      <c r="UMA113" s="23"/>
      <c r="UMB113" s="23"/>
      <c r="UMC113" s="23"/>
      <c r="UMD113" s="23"/>
      <c r="UME113" s="23"/>
      <c r="UMF113" s="23"/>
      <c r="UMG113" s="23"/>
      <c r="UMH113" s="23"/>
      <c r="UMI113" s="23"/>
      <c r="UMJ113" s="23"/>
      <c r="UMK113" s="23"/>
      <c r="UML113" s="23"/>
      <c r="UMM113" s="23"/>
      <c r="UMN113" s="23"/>
      <c r="UMO113" s="23"/>
      <c r="UMP113" s="23"/>
      <c r="UMQ113" s="23"/>
      <c r="UMR113" s="23"/>
      <c r="UMS113" s="23"/>
      <c r="UMT113" s="23"/>
      <c r="UMU113" s="23"/>
      <c r="UMV113" s="23"/>
      <c r="UMW113" s="23"/>
      <c r="UMX113" s="23"/>
      <c r="UMY113" s="23"/>
      <c r="UMZ113" s="23"/>
      <c r="UNA113" s="23"/>
      <c r="UNB113" s="23"/>
      <c r="UNC113" s="23"/>
      <c r="UND113" s="23"/>
      <c r="UNE113" s="23"/>
      <c r="UNF113" s="23"/>
      <c r="UNG113" s="23"/>
      <c r="UNH113" s="23"/>
      <c r="UNI113" s="23"/>
      <c r="UNJ113" s="23"/>
      <c r="UNK113" s="23"/>
      <c r="UNL113" s="23"/>
      <c r="UNM113" s="23"/>
      <c r="UNN113" s="23"/>
      <c r="UNO113" s="23"/>
      <c r="UNP113" s="23"/>
      <c r="UNQ113" s="23"/>
      <c r="UNR113" s="23"/>
      <c r="UNS113" s="23"/>
      <c r="UNT113" s="23"/>
      <c r="UNU113" s="23"/>
      <c r="UNV113" s="23"/>
      <c r="UNW113" s="23"/>
      <c r="UNX113" s="23"/>
      <c r="UNY113" s="23"/>
      <c r="UNZ113" s="23"/>
      <c r="UOA113" s="23"/>
      <c r="UOB113" s="23"/>
      <c r="UOC113" s="23"/>
      <c r="UOD113" s="23"/>
      <c r="UOE113" s="23"/>
      <c r="UOF113" s="23"/>
      <c r="UOG113" s="23"/>
      <c r="UOH113" s="23"/>
      <c r="UOI113" s="23"/>
      <c r="UOJ113" s="23"/>
      <c r="UOK113" s="23"/>
      <c r="UOL113" s="23"/>
      <c r="UOM113" s="23"/>
      <c r="UON113" s="23"/>
      <c r="UOO113" s="23"/>
      <c r="UOP113" s="23"/>
      <c r="UOQ113" s="23"/>
      <c r="UOR113" s="23"/>
      <c r="UOS113" s="23"/>
      <c r="UOT113" s="23"/>
      <c r="UOU113" s="23"/>
      <c r="UOV113" s="23"/>
      <c r="UOW113" s="23"/>
      <c r="UOX113" s="23"/>
      <c r="UOY113" s="23"/>
      <c r="UOZ113" s="23"/>
      <c r="UPA113" s="23"/>
      <c r="UPB113" s="23"/>
      <c r="UPC113" s="23"/>
      <c r="UPD113" s="23"/>
      <c r="UPE113" s="23"/>
      <c r="UPF113" s="23"/>
      <c r="UPG113" s="23"/>
      <c r="UPH113" s="23"/>
      <c r="UPI113" s="23"/>
      <c r="UPJ113" s="23"/>
      <c r="UPK113" s="23"/>
      <c r="UPL113" s="23"/>
      <c r="UPM113" s="23"/>
      <c r="UPN113" s="23"/>
      <c r="UPO113" s="23"/>
      <c r="UPP113" s="23"/>
      <c r="UPQ113" s="23"/>
      <c r="UPR113" s="23"/>
      <c r="UPS113" s="23"/>
      <c r="UPT113" s="23"/>
      <c r="UPU113" s="23"/>
      <c r="UPV113" s="23"/>
      <c r="UPW113" s="23"/>
      <c r="UPX113" s="23"/>
      <c r="UPY113" s="23"/>
      <c r="UPZ113" s="23"/>
      <c r="UQA113" s="23"/>
      <c r="UQB113" s="23"/>
      <c r="UQC113" s="23"/>
      <c r="UQD113" s="23"/>
      <c r="UQE113" s="23"/>
      <c r="UQF113" s="23"/>
      <c r="UQG113" s="23"/>
      <c r="UQH113" s="23"/>
      <c r="UQI113" s="23"/>
      <c r="UQJ113" s="23"/>
      <c r="UQK113" s="23"/>
      <c r="UQL113" s="23"/>
      <c r="UQM113" s="23"/>
      <c r="UQN113" s="23"/>
      <c r="UQO113" s="23"/>
      <c r="UQP113" s="23"/>
      <c r="UQQ113" s="23"/>
      <c r="UQR113" s="23"/>
      <c r="UQS113" s="23"/>
      <c r="UQT113" s="23"/>
      <c r="UQU113" s="23"/>
      <c r="UQV113" s="23"/>
      <c r="UQW113" s="23"/>
      <c r="UQX113" s="23"/>
      <c r="UQY113" s="23"/>
      <c r="UQZ113" s="23"/>
      <c r="URA113" s="23"/>
      <c r="URB113" s="23"/>
      <c r="URC113" s="23"/>
      <c r="URD113" s="23"/>
      <c r="URE113" s="23"/>
      <c r="URF113" s="23"/>
      <c r="URG113" s="23"/>
      <c r="URH113" s="23"/>
      <c r="URI113" s="23"/>
      <c r="URJ113" s="23"/>
      <c r="URK113" s="23"/>
      <c r="URL113" s="23"/>
      <c r="URM113" s="23"/>
      <c r="URN113" s="23"/>
      <c r="URO113" s="23"/>
      <c r="URP113" s="23"/>
      <c r="URQ113" s="23"/>
      <c r="URR113" s="23"/>
      <c r="URS113" s="23"/>
      <c r="URT113" s="23"/>
      <c r="URU113" s="23"/>
      <c r="URV113" s="23"/>
      <c r="URW113" s="23"/>
      <c r="URX113" s="23"/>
      <c r="URY113" s="23"/>
      <c r="URZ113" s="23"/>
      <c r="USA113" s="23"/>
      <c r="USB113" s="23"/>
      <c r="USC113" s="23"/>
      <c r="USD113" s="23"/>
      <c r="USE113" s="23"/>
      <c r="USF113" s="23"/>
      <c r="USG113" s="23"/>
      <c r="USH113" s="23"/>
      <c r="USI113" s="23"/>
      <c r="USJ113" s="23"/>
      <c r="USK113" s="23"/>
      <c r="USL113" s="23"/>
      <c r="USM113" s="23"/>
      <c r="USN113" s="23"/>
      <c r="USO113" s="23"/>
      <c r="USP113" s="23"/>
      <c r="USQ113" s="23"/>
      <c r="USR113" s="23"/>
      <c r="USS113" s="23"/>
      <c r="UST113" s="23"/>
      <c r="USU113" s="23"/>
      <c r="USV113" s="23"/>
      <c r="USW113" s="23"/>
      <c r="USX113" s="23"/>
      <c r="USY113" s="23"/>
      <c r="USZ113" s="23"/>
      <c r="UTA113" s="23"/>
      <c r="UTB113" s="23"/>
      <c r="UTC113" s="23"/>
      <c r="UTD113" s="23"/>
      <c r="UTE113" s="23"/>
      <c r="UTF113" s="23"/>
      <c r="UTG113" s="23"/>
      <c r="UTH113" s="23"/>
      <c r="UTI113" s="23"/>
      <c r="UTJ113" s="23"/>
      <c r="UTK113" s="23"/>
      <c r="UTL113" s="23"/>
      <c r="UTM113" s="23"/>
      <c r="UTN113" s="23"/>
      <c r="UTO113" s="23"/>
      <c r="UTP113" s="23"/>
      <c r="UTQ113" s="23"/>
      <c r="UTR113" s="23"/>
      <c r="UTS113" s="23"/>
      <c r="UTT113" s="23"/>
      <c r="UTU113" s="23"/>
      <c r="UTV113" s="23"/>
      <c r="UTW113" s="23"/>
      <c r="UTX113" s="23"/>
      <c r="UTY113" s="23"/>
      <c r="UTZ113" s="23"/>
      <c r="UUA113" s="23"/>
      <c r="UUB113" s="23"/>
      <c r="UUC113" s="23"/>
      <c r="UUD113" s="23"/>
      <c r="UUE113" s="23"/>
      <c r="UUF113" s="23"/>
      <c r="UUG113" s="23"/>
      <c r="UUH113" s="23"/>
      <c r="UUI113" s="23"/>
      <c r="UUJ113" s="23"/>
      <c r="UUK113" s="23"/>
      <c r="UUL113" s="23"/>
      <c r="UUM113" s="23"/>
      <c r="UUN113" s="23"/>
      <c r="UUO113" s="23"/>
      <c r="UUP113" s="23"/>
      <c r="UUQ113" s="23"/>
      <c r="UUR113" s="23"/>
      <c r="UUS113" s="23"/>
      <c r="UUT113" s="23"/>
      <c r="UUU113" s="23"/>
      <c r="UUV113" s="23"/>
      <c r="UUW113" s="23"/>
      <c r="UUX113" s="23"/>
      <c r="UUY113" s="23"/>
      <c r="UUZ113" s="23"/>
      <c r="UVA113" s="23"/>
      <c r="UVB113" s="23"/>
      <c r="UVC113" s="23"/>
      <c r="UVD113" s="23"/>
      <c r="UVE113" s="23"/>
      <c r="UVF113" s="23"/>
      <c r="UVG113" s="23"/>
      <c r="UVH113" s="23"/>
      <c r="UVI113" s="23"/>
      <c r="UVJ113" s="23"/>
      <c r="UVK113" s="23"/>
      <c r="UVL113" s="23"/>
      <c r="UVM113" s="23"/>
      <c r="UVN113" s="23"/>
      <c r="UVO113" s="23"/>
      <c r="UVP113" s="23"/>
      <c r="UVQ113" s="23"/>
      <c r="UVR113" s="23"/>
      <c r="UVS113" s="23"/>
      <c r="UVT113" s="23"/>
      <c r="UVU113" s="23"/>
      <c r="UVV113" s="23"/>
      <c r="UVW113" s="23"/>
      <c r="UVX113" s="23"/>
      <c r="UVY113" s="23"/>
      <c r="UVZ113" s="23"/>
      <c r="UWA113" s="23"/>
      <c r="UWB113" s="23"/>
      <c r="UWC113" s="23"/>
      <c r="UWD113" s="23"/>
      <c r="UWE113" s="23"/>
      <c r="UWF113" s="23"/>
      <c r="UWG113" s="23"/>
      <c r="UWH113" s="23"/>
      <c r="UWI113" s="23"/>
      <c r="UWJ113" s="23"/>
      <c r="UWK113" s="23"/>
      <c r="UWL113" s="23"/>
      <c r="UWM113" s="23"/>
      <c r="UWN113" s="23"/>
      <c r="UWO113" s="23"/>
      <c r="UWP113" s="23"/>
      <c r="UWQ113" s="23"/>
      <c r="UWR113" s="23"/>
      <c r="UWS113" s="23"/>
      <c r="UWT113" s="23"/>
      <c r="UWU113" s="23"/>
      <c r="UWV113" s="23"/>
      <c r="UWW113" s="23"/>
      <c r="UWX113" s="23"/>
      <c r="UWY113" s="23"/>
      <c r="UWZ113" s="23"/>
      <c r="UXA113" s="23"/>
      <c r="UXB113" s="23"/>
      <c r="UXC113" s="23"/>
      <c r="UXD113" s="23"/>
      <c r="UXE113" s="23"/>
      <c r="UXF113" s="23"/>
      <c r="UXG113" s="23"/>
      <c r="UXH113" s="23"/>
      <c r="UXI113" s="23"/>
      <c r="UXJ113" s="23"/>
      <c r="UXK113" s="23"/>
      <c r="UXL113" s="23"/>
      <c r="UXM113" s="23"/>
      <c r="UXN113" s="23"/>
      <c r="UXO113" s="23"/>
      <c r="UXP113" s="23"/>
      <c r="UXQ113" s="23"/>
      <c r="UXR113" s="23"/>
      <c r="UXS113" s="23"/>
      <c r="UXT113" s="23"/>
      <c r="UXU113" s="23"/>
      <c r="UXV113" s="23"/>
      <c r="UXW113" s="23"/>
      <c r="UXX113" s="23"/>
      <c r="UXY113" s="23"/>
      <c r="UXZ113" s="23"/>
      <c r="UYA113" s="23"/>
      <c r="UYB113" s="23"/>
      <c r="UYC113" s="23"/>
      <c r="UYD113" s="23"/>
      <c r="UYE113" s="23"/>
      <c r="UYF113" s="23"/>
      <c r="UYG113" s="23"/>
      <c r="UYH113" s="23"/>
      <c r="UYI113" s="23"/>
      <c r="UYJ113" s="23"/>
      <c r="UYK113" s="23"/>
      <c r="UYL113" s="23"/>
      <c r="UYM113" s="23"/>
      <c r="UYN113" s="23"/>
      <c r="UYO113" s="23"/>
      <c r="UYP113" s="23"/>
      <c r="UYQ113" s="23"/>
      <c r="UYR113" s="23"/>
      <c r="UYS113" s="23"/>
      <c r="UYT113" s="23"/>
      <c r="UYU113" s="23"/>
      <c r="UYV113" s="23"/>
      <c r="UYW113" s="23"/>
      <c r="UYX113" s="23"/>
      <c r="UYY113" s="23"/>
      <c r="UYZ113" s="23"/>
      <c r="UZA113" s="23"/>
      <c r="UZB113" s="23"/>
      <c r="UZC113" s="23"/>
      <c r="UZD113" s="23"/>
      <c r="UZE113" s="23"/>
      <c r="UZF113" s="23"/>
      <c r="UZG113" s="23"/>
      <c r="UZH113" s="23"/>
      <c r="UZI113" s="23"/>
      <c r="UZJ113" s="23"/>
      <c r="UZK113" s="23"/>
      <c r="UZL113" s="23"/>
      <c r="UZM113" s="23"/>
      <c r="UZN113" s="23"/>
      <c r="UZO113" s="23"/>
      <c r="UZP113" s="23"/>
      <c r="UZQ113" s="23"/>
      <c r="UZR113" s="23"/>
      <c r="UZS113" s="23"/>
      <c r="UZT113" s="23"/>
      <c r="UZU113" s="23"/>
      <c r="UZV113" s="23"/>
      <c r="UZW113" s="23"/>
      <c r="UZX113" s="23"/>
      <c r="UZY113" s="23"/>
      <c r="UZZ113" s="23"/>
      <c r="VAA113" s="23"/>
      <c r="VAB113" s="23"/>
      <c r="VAC113" s="23"/>
      <c r="VAD113" s="23"/>
      <c r="VAE113" s="23"/>
      <c r="VAF113" s="23"/>
      <c r="VAG113" s="23"/>
      <c r="VAH113" s="23"/>
      <c r="VAI113" s="23"/>
      <c r="VAJ113" s="23"/>
      <c r="VAK113" s="23"/>
      <c r="VAL113" s="23"/>
      <c r="VAM113" s="23"/>
      <c r="VAN113" s="23"/>
      <c r="VAO113" s="23"/>
      <c r="VAP113" s="23"/>
      <c r="VAQ113" s="23"/>
      <c r="VAR113" s="23"/>
      <c r="VAS113" s="23"/>
      <c r="VAT113" s="23"/>
      <c r="VAU113" s="23"/>
      <c r="VAV113" s="23"/>
      <c r="VAW113" s="23"/>
      <c r="VAX113" s="23"/>
      <c r="VAY113" s="23"/>
      <c r="VAZ113" s="23"/>
      <c r="VBA113" s="23"/>
      <c r="VBB113" s="23"/>
      <c r="VBC113" s="23"/>
      <c r="VBD113" s="23"/>
      <c r="VBE113" s="23"/>
      <c r="VBF113" s="23"/>
      <c r="VBG113" s="23"/>
      <c r="VBH113" s="23"/>
      <c r="VBI113" s="23"/>
      <c r="VBJ113" s="23"/>
      <c r="VBK113" s="23"/>
      <c r="VBL113" s="23"/>
      <c r="VBM113" s="23"/>
      <c r="VBN113" s="23"/>
      <c r="VBO113" s="23"/>
      <c r="VBP113" s="23"/>
      <c r="VBQ113" s="23"/>
      <c r="VBR113" s="23"/>
      <c r="VBS113" s="23"/>
      <c r="VBT113" s="23"/>
      <c r="VBU113" s="23"/>
      <c r="VBV113" s="23"/>
      <c r="VBW113" s="23"/>
      <c r="VBX113" s="23"/>
      <c r="VBY113" s="23"/>
      <c r="VBZ113" s="23"/>
      <c r="VCA113" s="23"/>
      <c r="VCB113" s="23"/>
      <c r="VCC113" s="23"/>
      <c r="VCD113" s="23"/>
      <c r="VCE113" s="23"/>
      <c r="VCF113" s="23"/>
      <c r="VCG113" s="23"/>
      <c r="VCH113" s="23"/>
      <c r="VCI113" s="23"/>
      <c r="VCJ113" s="23"/>
      <c r="VCK113" s="23"/>
      <c r="VCL113" s="23"/>
      <c r="VCM113" s="23"/>
      <c r="VCN113" s="23"/>
      <c r="VCO113" s="23"/>
      <c r="VCP113" s="23"/>
      <c r="VCQ113" s="23"/>
      <c r="VCR113" s="23"/>
      <c r="VCS113" s="23"/>
      <c r="VCT113" s="23"/>
      <c r="VCU113" s="23"/>
      <c r="VCV113" s="23"/>
      <c r="VCW113" s="23"/>
      <c r="VCX113" s="23"/>
      <c r="VCY113" s="23"/>
      <c r="VCZ113" s="23"/>
      <c r="VDA113" s="23"/>
      <c r="VDB113" s="23"/>
      <c r="VDC113" s="23"/>
      <c r="VDD113" s="23"/>
      <c r="VDE113" s="23"/>
      <c r="VDF113" s="23"/>
      <c r="VDG113" s="23"/>
      <c r="VDH113" s="23"/>
      <c r="VDI113" s="23"/>
      <c r="VDJ113" s="23"/>
      <c r="VDK113" s="23"/>
      <c r="VDL113" s="23"/>
      <c r="VDM113" s="23"/>
      <c r="VDN113" s="23"/>
      <c r="VDO113" s="23"/>
      <c r="VDP113" s="23"/>
      <c r="VDQ113" s="23"/>
      <c r="VDR113" s="23"/>
      <c r="VDS113" s="23"/>
      <c r="VDT113" s="23"/>
      <c r="VDU113" s="23"/>
      <c r="VDV113" s="23"/>
      <c r="VDW113" s="23"/>
      <c r="VDX113" s="23"/>
      <c r="VDY113" s="23"/>
      <c r="VDZ113" s="23"/>
      <c r="VEA113" s="23"/>
      <c r="VEB113" s="23"/>
      <c r="VEC113" s="23"/>
      <c r="VED113" s="23"/>
      <c r="VEE113" s="23"/>
      <c r="VEF113" s="23"/>
      <c r="VEG113" s="23"/>
      <c r="VEH113" s="23"/>
      <c r="VEI113" s="23"/>
      <c r="VEJ113" s="23"/>
      <c r="VEK113" s="23"/>
      <c r="VEL113" s="23"/>
      <c r="VEM113" s="23"/>
      <c r="VEN113" s="23"/>
      <c r="VEO113" s="23"/>
      <c r="VEP113" s="23"/>
      <c r="VEQ113" s="23"/>
      <c r="VER113" s="23"/>
      <c r="VES113" s="23"/>
      <c r="VET113" s="23"/>
      <c r="VEU113" s="23"/>
      <c r="VEV113" s="23"/>
      <c r="VEW113" s="23"/>
      <c r="VEX113" s="23"/>
      <c r="VEY113" s="23"/>
      <c r="VEZ113" s="23"/>
      <c r="VFA113" s="23"/>
      <c r="VFB113" s="23"/>
      <c r="VFC113" s="23"/>
      <c r="VFD113" s="23"/>
      <c r="VFE113" s="23"/>
      <c r="VFF113" s="23"/>
      <c r="VFG113" s="23"/>
      <c r="VFH113" s="23"/>
      <c r="VFI113" s="23"/>
      <c r="VFJ113" s="23"/>
      <c r="VFK113" s="23"/>
      <c r="VFL113" s="23"/>
      <c r="VFM113" s="23"/>
      <c r="VFN113" s="23"/>
      <c r="VFO113" s="23"/>
      <c r="VFP113" s="23"/>
      <c r="VFQ113" s="23"/>
      <c r="VFR113" s="23"/>
      <c r="VFS113" s="23"/>
      <c r="VFT113" s="23"/>
      <c r="VFU113" s="23"/>
      <c r="VFV113" s="23"/>
      <c r="VFW113" s="23"/>
      <c r="VFX113" s="23"/>
      <c r="VFY113" s="23"/>
      <c r="VFZ113" s="23"/>
      <c r="VGA113" s="23"/>
      <c r="VGB113" s="23"/>
      <c r="VGC113" s="23"/>
      <c r="VGD113" s="23"/>
      <c r="VGE113" s="23"/>
      <c r="VGF113" s="23"/>
      <c r="VGG113" s="23"/>
      <c r="VGH113" s="23"/>
      <c r="VGI113" s="23"/>
      <c r="VGJ113" s="23"/>
      <c r="VGK113" s="23"/>
      <c r="VGL113" s="23"/>
      <c r="VGM113" s="23"/>
      <c r="VGN113" s="23"/>
      <c r="VGO113" s="23"/>
      <c r="VGP113" s="23"/>
      <c r="VGQ113" s="23"/>
      <c r="VGR113" s="23"/>
      <c r="VGS113" s="23"/>
      <c r="VGT113" s="23"/>
      <c r="VGU113" s="23"/>
      <c r="VGV113" s="23"/>
      <c r="VGW113" s="23"/>
      <c r="VGX113" s="23"/>
      <c r="VGY113" s="23"/>
      <c r="VGZ113" s="23"/>
      <c r="VHA113" s="23"/>
      <c r="VHB113" s="23"/>
      <c r="VHC113" s="23"/>
      <c r="VHD113" s="23"/>
      <c r="VHE113" s="23"/>
      <c r="VHF113" s="23"/>
      <c r="VHG113" s="23"/>
      <c r="VHH113" s="23"/>
      <c r="VHI113" s="23"/>
      <c r="VHJ113" s="23"/>
      <c r="VHK113" s="23"/>
      <c r="VHL113" s="23"/>
      <c r="VHM113" s="23"/>
      <c r="VHN113" s="23"/>
      <c r="VHO113" s="23"/>
      <c r="VHP113" s="23"/>
      <c r="VHQ113" s="23"/>
      <c r="VHR113" s="23"/>
      <c r="VHS113" s="23"/>
      <c r="VHT113" s="23"/>
      <c r="VHU113" s="23"/>
      <c r="VHV113" s="23"/>
      <c r="VHW113" s="23"/>
      <c r="VHX113" s="23"/>
      <c r="VHY113" s="23"/>
      <c r="VHZ113" s="23"/>
      <c r="VIA113" s="23"/>
      <c r="VIB113" s="23"/>
      <c r="VIC113" s="23"/>
      <c r="VID113" s="23"/>
      <c r="VIE113" s="23"/>
      <c r="VIF113" s="23"/>
      <c r="VIG113" s="23"/>
      <c r="VIH113" s="23"/>
      <c r="VII113" s="23"/>
      <c r="VIJ113" s="23"/>
      <c r="VIK113" s="23"/>
      <c r="VIL113" s="23"/>
      <c r="VIM113" s="23"/>
      <c r="VIN113" s="23"/>
      <c r="VIO113" s="23"/>
      <c r="VIP113" s="23"/>
      <c r="VIQ113" s="23"/>
      <c r="VIR113" s="23"/>
      <c r="VIS113" s="23"/>
      <c r="VIT113" s="23"/>
      <c r="VIU113" s="23"/>
      <c r="VIV113" s="23"/>
      <c r="VIW113" s="23"/>
      <c r="VIX113" s="23"/>
      <c r="VIY113" s="23"/>
      <c r="VIZ113" s="23"/>
      <c r="VJA113" s="23"/>
      <c r="VJB113" s="23"/>
      <c r="VJC113" s="23"/>
      <c r="VJD113" s="23"/>
      <c r="VJE113" s="23"/>
      <c r="VJF113" s="23"/>
      <c r="VJG113" s="23"/>
      <c r="VJH113" s="23"/>
      <c r="VJI113" s="23"/>
      <c r="VJJ113" s="23"/>
      <c r="VJK113" s="23"/>
      <c r="VJL113" s="23"/>
      <c r="VJM113" s="23"/>
      <c r="VJN113" s="23"/>
      <c r="VJO113" s="23"/>
      <c r="VJP113" s="23"/>
      <c r="VJQ113" s="23"/>
      <c r="VJR113" s="23"/>
      <c r="VJS113" s="23"/>
      <c r="VJT113" s="23"/>
      <c r="VJU113" s="23"/>
      <c r="VJV113" s="23"/>
      <c r="VJW113" s="23"/>
      <c r="VJX113" s="23"/>
      <c r="VJY113" s="23"/>
      <c r="VJZ113" s="23"/>
      <c r="VKA113" s="23"/>
      <c r="VKB113" s="23"/>
      <c r="VKC113" s="23"/>
      <c r="VKD113" s="23"/>
      <c r="VKE113" s="23"/>
      <c r="VKF113" s="23"/>
      <c r="VKG113" s="23"/>
      <c r="VKH113" s="23"/>
      <c r="VKI113" s="23"/>
      <c r="VKJ113" s="23"/>
      <c r="VKK113" s="23"/>
      <c r="VKL113" s="23"/>
      <c r="VKM113" s="23"/>
      <c r="VKN113" s="23"/>
      <c r="VKO113" s="23"/>
      <c r="VKP113" s="23"/>
      <c r="VKQ113" s="23"/>
      <c r="VKR113" s="23"/>
      <c r="VKS113" s="23"/>
      <c r="VKT113" s="23"/>
      <c r="VKU113" s="23"/>
      <c r="VKV113" s="23"/>
      <c r="VKW113" s="23"/>
      <c r="VKX113" s="23"/>
      <c r="VKY113" s="23"/>
      <c r="VKZ113" s="23"/>
      <c r="VLA113" s="23"/>
      <c r="VLB113" s="23"/>
      <c r="VLC113" s="23"/>
      <c r="VLD113" s="23"/>
      <c r="VLE113" s="23"/>
      <c r="VLF113" s="23"/>
      <c r="VLG113" s="23"/>
      <c r="VLH113" s="23"/>
      <c r="VLI113" s="23"/>
      <c r="VLJ113" s="23"/>
      <c r="VLK113" s="23"/>
      <c r="VLL113" s="23"/>
      <c r="VLM113" s="23"/>
      <c r="VLN113" s="23"/>
      <c r="VLO113" s="23"/>
      <c r="VLP113" s="23"/>
      <c r="VLQ113" s="23"/>
      <c r="VLR113" s="23"/>
      <c r="VLS113" s="23"/>
      <c r="VLT113" s="23"/>
      <c r="VLU113" s="23"/>
      <c r="VLV113" s="23"/>
      <c r="VLW113" s="23"/>
      <c r="VLX113" s="23"/>
      <c r="VLY113" s="23"/>
      <c r="VLZ113" s="23"/>
      <c r="VMA113" s="23"/>
      <c r="VMB113" s="23"/>
      <c r="VMC113" s="23"/>
      <c r="VMD113" s="23"/>
      <c r="VME113" s="23"/>
      <c r="VMF113" s="23"/>
      <c r="VMG113" s="23"/>
      <c r="VMH113" s="23"/>
      <c r="VMI113" s="23"/>
      <c r="VMJ113" s="23"/>
      <c r="VMK113" s="23"/>
      <c r="VML113" s="23"/>
      <c r="VMM113" s="23"/>
      <c r="VMN113" s="23"/>
      <c r="VMO113" s="23"/>
      <c r="VMP113" s="23"/>
      <c r="VMQ113" s="23"/>
      <c r="VMR113" s="23"/>
      <c r="VMS113" s="23"/>
      <c r="VMT113" s="23"/>
      <c r="VMU113" s="23"/>
      <c r="VMV113" s="23"/>
      <c r="VMW113" s="23"/>
      <c r="VMX113" s="23"/>
      <c r="VMY113" s="23"/>
      <c r="VMZ113" s="23"/>
      <c r="VNA113" s="23"/>
      <c r="VNB113" s="23"/>
      <c r="VNC113" s="23"/>
      <c r="VND113" s="23"/>
      <c r="VNE113" s="23"/>
      <c r="VNF113" s="23"/>
      <c r="VNG113" s="23"/>
      <c r="VNH113" s="23"/>
      <c r="VNI113" s="23"/>
      <c r="VNJ113" s="23"/>
      <c r="VNK113" s="23"/>
      <c r="VNL113" s="23"/>
      <c r="VNM113" s="23"/>
      <c r="VNN113" s="23"/>
      <c r="VNO113" s="23"/>
      <c r="VNP113" s="23"/>
      <c r="VNQ113" s="23"/>
      <c r="VNR113" s="23"/>
      <c r="VNS113" s="23"/>
      <c r="VNT113" s="23"/>
      <c r="VNU113" s="23"/>
      <c r="VNV113" s="23"/>
      <c r="VNW113" s="23"/>
      <c r="VNX113" s="23"/>
      <c r="VNY113" s="23"/>
      <c r="VNZ113" s="23"/>
      <c r="VOA113" s="23"/>
      <c r="VOB113" s="23"/>
      <c r="VOC113" s="23"/>
      <c r="VOD113" s="23"/>
      <c r="VOE113" s="23"/>
      <c r="VOF113" s="23"/>
      <c r="VOG113" s="23"/>
      <c r="VOH113" s="23"/>
      <c r="VOI113" s="23"/>
      <c r="VOJ113" s="23"/>
      <c r="VOK113" s="23"/>
      <c r="VOL113" s="23"/>
      <c r="VOM113" s="23"/>
      <c r="VON113" s="23"/>
      <c r="VOO113" s="23"/>
      <c r="VOP113" s="23"/>
      <c r="VOQ113" s="23"/>
      <c r="VOR113" s="23"/>
      <c r="VOS113" s="23"/>
      <c r="VOT113" s="23"/>
      <c r="VOU113" s="23"/>
      <c r="VOV113" s="23"/>
      <c r="VOW113" s="23"/>
      <c r="VOX113" s="23"/>
      <c r="VOY113" s="23"/>
      <c r="VOZ113" s="23"/>
      <c r="VPA113" s="23"/>
      <c r="VPB113" s="23"/>
      <c r="VPC113" s="23"/>
      <c r="VPD113" s="23"/>
      <c r="VPE113" s="23"/>
      <c r="VPF113" s="23"/>
      <c r="VPG113" s="23"/>
      <c r="VPH113" s="23"/>
      <c r="VPI113" s="23"/>
      <c r="VPJ113" s="23"/>
      <c r="VPK113" s="23"/>
      <c r="VPL113" s="23"/>
      <c r="VPM113" s="23"/>
      <c r="VPN113" s="23"/>
      <c r="VPO113" s="23"/>
      <c r="VPP113" s="23"/>
      <c r="VPQ113" s="23"/>
      <c r="VPR113" s="23"/>
      <c r="VPS113" s="23"/>
      <c r="VPT113" s="23"/>
      <c r="VPU113" s="23"/>
      <c r="VPV113" s="23"/>
      <c r="VPW113" s="23"/>
      <c r="VPX113" s="23"/>
      <c r="VPY113" s="23"/>
      <c r="VPZ113" s="23"/>
      <c r="VQA113" s="23"/>
      <c r="VQB113" s="23"/>
      <c r="VQC113" s="23"/>
      <c r="VQD113" s="23"/>
      <c r="VQE113" s="23"/>
      <c r="VQF113" s="23"/>
      <c r="VQG113" s="23"/>
      <c r="VQH113" s="23"/>
      <c r="VQI113" s="23"/>
      <c r="VQJ113" s="23"/>
      <c r="VQK113" s="23"/>
      <c r="VQL113" s="23"/>
      <c r="VQM113" s="23"/>
      <c r="VQN113" s="23"/>
      <c r="VQO113" s="23"/>
      <c r="VQP113" s="23"/>
      <c r="VQQ113" s="23"/>
      <c r="VQR113" s="23"/>
      <c r="VQS113" s="23"/>
      <c r="VQT113" s="23"/>
      <c r="VQU113" s="23"/>
      <c r="VQV113" s="23"/>
      <c r="VQW113" s="23"/>
      <c r="VQX113" s="23"/>
      <c r="VQY113" s="23"/>
      <c r="VQZ113" s="23"/>
      <c r="VRA113" s="23"/>
      <c r="VRB113" s="23"/>
      <c r="VRC113" s="23"/>
      <c r="VRD113" s="23"/>
      <c r="VRE113" s="23"/>
      <c r="VRF113" s="23"/>
      <c r="VRG113" s="23"/>
      <c r="VRH113" s="23"/>
      <c r="VRI113" s="23"/>
      <c r="VRJ113" s="23"/>
      <c r="VRK113" s="23"/>
      <c r="VRL113" s="23"/>
      <c r="VRM113" s="23"/>
      <c r="VRN113" s="23"/>
      <c r="VRO113" s="23"/>
      <c r="VRP113" s="23"/>
      <c r="VRQ113" s="23"/>
      <c r="VRR113" s="23"/>
      <c r="VRS113" s="23"/>
      <c r="VRT113" s="23"/>
      <c r="VRU113" s="23"/>
      <c r="VRV113" s="23"/>
      <c r="VRW113" s="23"/>
      <c r="VRX113" s="23"/>
      <c r="VRY113" s="23"/>
      <c r="VRZ113" s="23"/>
      <c r="VSA113" s="23"/>
      <c r="VSB113" s="23"/>
      <c r="VSC113" s="23"/>
      <c r="VSD113" s="23"/>
      <c r="VSE113" s="23"/>
      <c r="VSF113" s="23"/>
      <c r="VSG113" s="23"/>
      <c r="VSH113" s="23"/>
      <c r="VSI113" s="23"/>
      <c r="VSJ113" s="23"/>
      <c r="VSK113" s="23"/>
      <c r="VSL113" s="23"/>
      <c r="VSM113" s="23"/>
      <c r="VSN113" s="23"/>
      <c r="VSO113" s="23"/>
      <c r="VSP113" s="23"/>
      <c r="VSQ113" s="23"/>
      <c r="VSR113" s="23"/>
      <c r="VSS113" s="23"/>
      <c r="VST113" s="23"/>
      <c r="VSU113" s="23"/>
      <c r="VSV113" s="23"/>
      <c r="VSW113" s="23"/>
      <c r="VSX113" s="23"/>
      <c r="VSY113" s="23"/>
      <c r="VSZ113" s="23"/>
      <c r="VTA113" s="23"/>
      <c r="VTB113" s="23"/>
      <c r="VTC113" s="23"/>
      <c r="VTD113" s="23"/>
      <c r="VTE113" s="23"/>
      <c r="VTF113" s="23"/>
      <c r="VTG113" s="23"/>
      <c r="VTH113" s="23"/>
      <c r="VTI113" s="23"/>
      <c r="VTJ113" s="23"/>
      <c r="VTK113" s="23"/>
      <c r="VTL113" s="23"/>
      <c r="VTM113" s="23"/>
      <c r="VTN113" s="23"/>
      <c r="VTO113" s="23"/>
      <c r="VTP113" s="23"/>
      <c r="VTQ113" s="23"/>
      <c r="VTR113" s="23"/>
      <c r="VTS113" s="23"/>
      <c r="VTT113" s="23"/>
      <c r="VTU113" s="23"/>
      <c r="VTV113" s="23"/>
      <c r="VTW113" s="23"/>
      <c r="VTX113" s="23"/>
      <c r="VTY113" s="23"/>
      <c r="VTZ113" s="23"/>
      <c r="VUA113" s="23"/>
      <c r="VUB113" s="23"/>
      <c r="VUC113" s="23"/>
      <c r="VUD113" s="23"/>
      <c r="VUE113" s="23"/>
      <c r="VUF113" s="23"/>
      <c r="VUG113" s="23"/>
      <c r="VUH113" s="23"/>
      <c r="VUI113" s="23"/>
      <c r="VUJ113" s="23"/>
      <c r="VUK113" s="23"/>
      <c r="VUL113" s="23"/>
      <c r="VUM113" s="23"/>
      <c r="VUN113" s="23"/>
      <c r="VUO113" s="23"/>
      <c r="VUP113" s="23"/>
      <c r="VUQ113" s="23"/>
      <c r="VUR113" s="23"/>
      <c r="VUS113" s="23"/>
      <c r="VUT113" s="23"/>
      <c r="VUU113" s="23"/>
      <c r="VUV113" s="23"/>
      <c r="VUW113" s="23"/>
      <c r="VUX113" s="23"/>
      <c r="VUY113" s="23"/>
      <c r="VUZ113" s="23"/>
      <c r="VVA113" s="23"/>
      <c r="VVB113" s="23"/>
      <c r="VVC113" s="23"/>
      <c r="VVD113" s="23"/>
      <c r="VVE113" s="23"/>
      <c r="VVF113" s="23"/>
      <c r="VVG113" s="23"/>
      <c r="VVH113" s="23"/>
      <c r="VVI113" s="23"/>
      <c r="VVJ113" s="23"/>
      <c r="VVK113" s="23"/>
      <c r="VVL113" s="23"/>
      <c r="VVM113" s="23"/>
      <c r="VVN113" s="23"/>
      <c r="VVO113" s="23"/>
      <c r="VVP113" s="23"/>
      <c r="VVQ113" s="23"/>
      <c r="VVR113" s="23"/>
      <c r="VVS113" s="23"/>
      <c r="VVT113" s="23"/>
      <c r="VVU113" s="23"/>
      <c r="VVV113" s="23"/>
      <c r="VVW113" s="23"/>
      <c r="VVX113" s="23"/>
      <c r="VVY113" s="23"/>
      <c r="VVZ113" s="23"/>
      <c r="VWA113" s="23"/>
      <c r="VWB113" s="23"/>
      <c r="VWC113" s="23"/>
      <c r="VWD113" s="23"/>
      <c r="VWE113" s="23"/>
      <c r="VWF113" s="23"/>
      <c r="VWG113" s="23"/>
      <c r="VWH113" s="23"/>
      <c r="VWI113" s="23"/>
      <c r="VWJ113" s="23"/>
      <c r="VWK113" s="23"/>
      <c r="VWL113" s="23"/>
      <c r="VWM113" s="23"/>
      <c r="VWN113" s="23"/>
      <c r="VWO113" s="23"/>
      <c r="VWP113" s="23"/>
      <c r="VWQ113" s="23"/>
      <c r="VWR113" s="23"/>
      <c r="VWS113" s="23"/>
      <c r="VWT113" s="23"/>
      <c r="VWU113" s="23"/>
      <c r="VWV113" s="23"/>
      <c r="VWW113" s="23"/>
      <c r="VWX113" s="23"/>
      <c r="VWY113" s="23"/>
      <c r="VWZ113" s="23"/>
      <c r="VXA113" s="23"/>
      <c r="VXB113" s="23"/>
      <c r="VXC113" s="23"/>
      <c r="VXD113" s="23"/>
      <c r="VXE113" s="23"/>
      <c r="VXF113" s="23"/>
      <c r="VXG113" s="23"/>
      <c r="VXH113" s="23"/>
      <c r="VXI113" s="23"/>
      <c r="VXJ113" s="23"/>
      <c r="VXK113" s="23"/>
      <c r="VXL113" s="23"/>
      <c r="VXM113" s="23"/>
      <c r="VXN113" s="23"/>
      <c r="VXO113" s="23"/>
      <c r="VXP113" s="23"/>
      <c r="VXQ113" s="23"/>
      <c r="VXR113" s="23"/>
      <c r="VXS113" s="23"/>
      <c r="VXT113" s="23"/>
      <c r="VXU113" s="23"/>
      <c r="VXV113" s="23"/>
      <c r="VXW113" s="23"/>
      <c r="VXX113" s="23"/>
      <c r="VXY113" s="23"/>
      <c r="VXZ113" s="23"/>
      <c r="VYA113" s="23"/>
      <c r="VYB113" s="23"/>
      <c r="VYC113" s="23"/>
      <c r="VYD113" s="23"/>
      <c r="VYE113" s="23"/>
      <c r="VYF113" s="23"/>
      <c r="VYG113" s="23"/>
      <c r="VYH113" s="23"/>
      <c r="VYI113" s="23"/>
      <c r="VYJ113" s="23"/>
      <c r="VYK113" s="23"/>
      <c r="VYL113" s="23"/>
      <c r="VYM113" s="23"/>
      <c r="VYN113" s="23"/>
      <c r="VYO113" s="23"/>
      <c r="VYP113" s="23"/>
      <c r="VYQ113" s="23"/>
      <c r="VYR113" s="23"/>
      <c r="VYS113" s="23"/>
      <c r="VYT113" s="23"/>
      <c r="VYU113" s="23"/>
      <c r="VYV113" s="23"/>
      <c r="VYW113" s="23"/>
      <c r="VYX113" s="23"/>
      <c r="VYY113" s="23"/>
      <c r="VYZ113" s="23"/>
      <c r="VZA113" s="23"/>
      <c r="VZB113" s="23"/>
      <c r="VZC113" s="23"/>
      <c r="VZD113" s="23"/>
      <c r="VZE113" s="23"/>
      <c r="VZF113" s="23"/>
      <c r="VZG113" s="23"/>
      <c r="VZH113" s="23"/>
      <c r="VZI113" s="23"/>
      <c r="VZJ113" s="23"/>
      <c r="VZK113" s="23"/>
      <c r="VZL113" s="23"/>
      <c r="VZM113" s="23"/>
      <c r="VZN113" s="23"/>
      <c r="VZO113" s="23"/>
      <c r="VZP113" s="23"/>
      <c r="VZQ113" s="23"/>
      <c r="VZR113" s="23"/>
      <c r="VZS113" s="23"/>
      <c r="VZT113" s="23"/>
      <c r="VZU113" s="23"/>
      <c r="VZV113" s="23"/>
      <c r="VZW113" s="23"/>
      <c r="VZX113" s="23"/>
      <c r="VZY113" s="23"/>
      <c r="VZZ113" s="23"/>
      <c r="WAA113" s="23"/>
      <c r="WAB113" s="23"/>
      <c r="WAC113" s="23"/>
      <c r="WAD113" s="23"/>
      <c r="WAE113" s="23"/>
      <c r="WAF113" s="23"/>
      <c r="WAG113" s="23"/>
      <c r="WAH113" s="23"/>
      <c r="WAI113" s="23"/>
      <c r="WAJ113" s="23"/>
      <c r="WAK113" s="23"/>
      <c r="WAL113" s="23"/>
      <c r="WAM113" s="23"/>
      <c r="WAN113" s="23"/>
      <c r="WAO113" s="23"/>
      <c r="WAP113" s="23"/>
      <c r="WAQ113" s="23"/>
      <c r="WAR113" s="23"/>
      <c r="WAS113" s="23"/>
      <c r="WAT113" s="23"/>
      <c r="WAU113" s="23"/>
      <c r="WAV113" s="23"/>
      <c r="WAW113" s="23"/>
      <c r="WAX113" s="23"/>
      <c r="WAY113" s="23"/>
      <c r="WAZ113" s="23"/>
      <c r="WBA113" s="23"/>
      <c r="WBB113" s="23"/>
      <c r="WBC113" s="23"/>
      <c r="WBD113" s="23"/>
      <c r="WBE113" s="23"/>
      <c r="WBF113" s="23"/>
      <c r="WBG113" s="23"/>
      <c r="WBH113" s="23"/>
      <c r="WBI113" s="23"/>
      <c r="WBJ113" s="23"/>
      <c r="WBK113" s="23"/>
      <c r="WBL113" s="23"/>
      <c r="WBM113" s="23"/>
      <c r="WBN113" s="23"/>
      <c r="WBO113" s="23"/>
      <c r="WBP113" s="23"/>
      <c r="WBQ113" s="23"/>
      <c r="WBR113" s="23"/>
      <c r="WBS113" s="23"/>
      <c r="WBT113" s="23"/>
      <c r="WBU113" s="23"/>
      <c r="WBV113" s="23"/>
      <c r="WBW113" s="23"/>
      <c r="WBX113" s="23"/>
      <c r="WBY113" s="23"/>
      <c r="WBZ113" s="23"/>
      <c r="WCA113" s="23"/>
      <c r="WCB113" s="23"/>
      <c r="WCC113" s="23"/>
      <c r="WCD113" s="23"/>
      <c r="WCE113" s="23"/>
      <c r="WCF113" s="23"/>
      <c r="WCG113" s="23"/>
      <c r="WCH113" s="23"/>
      <c r="WCI113" s="23"/>
      <c r="WCJ113" s="23"/>
      <c r="WCK113" s="23"/>
      <c r="WCL113" s="23"/>
      <c r="WCM113" s="23"/>
      <c r="WCN113" s="23"/>
      <c r="WCO113" s="23"/>
      <c r="WCP113" s="23"/>
      <c r="WCQ113" s="23"/>
      <c r="WCR113" s="23"/>
      <c r="WCS113" s="23"/>
      <c r="WCT113" s="23"/>
      <c r="WCU113" s="23"/>
      <c r="WCV113" s="23"/>
      <c r="WCW113" s="23"/>
      <c r="WCX113" s="23"/>
      <c r="WCY113" s="23"/>
      <c r="WCZ113" s="23"/>
      <c r="WDA113" s="23"/>
      <c r="WDB113" s="23"/>
      <c r="WDC113" s="23"/>
      <c r="WDD113" s="23"/>
      <c r="WDE113" s="23"/>
      <c r="WDF113" s="23"/>
      <c r="WDG113" s="23"/>
      <c r="WDH113" s="23"/>
      <c r="WDI113" s="23"/>
      <c r="WDJ113" s="23"/>
      <c r="WDK113" s="23"/>
      <c r="WDL113" s="23"/>
      <c r="WDM113" s="23"/>
      <c r="WDN113" s="23"/>
      <c r="WDO113" s="23"/>
      <c r="WDP113" s="23"/>
      <c r="WDQ113" s="23"/>
      <c r="WDR113" s="23"/>
      <c r="WDS113" s="23"/>
      <c r="WDT113" s="23"/>
      <c r="WDU113" s="23"/>
      <c r="WDV113" s="23"/>
      <c r="WDW113" s="23"/>
      <c r="WDX113" s="23"/>
      <c r="WDY113" s="23"/>
      <c r="WDZ113" s="23"/>
      <c r="WEA113" s="23"/>
      <c r="WEB113" s="23"/>
      <c r="WEC113" s="23"/>
      <c r="WED113" s="23"/>
      <c r="WEE113" s="23"/>
      <c r="WEF113" s="23"/>
      <c r="WEG113" s="23"/>
      <c r="WEH113" s="23"/>
      <c r="WEI113" s="23"/>
      <c r="WEJ113" s="23"/>
      <c r="WEK113" s="23"/>
      <c r="WEL113" s="23"/>
      <c r="WEM113" s="23"/>
      <c r="WEN113" s="23"/>
      <c r="WEO113" s="23"/>
      <c r="WEP113" s="23"/>
      <c r="WEQ113" s="23"/>
      <c r="WER113" s="23"/>
      <c r="WES113" s="23"/>
      <c r="WET113" s="23"/>
      <c r="WEU113" s="23"/>
      <c r="WEV113" s="23"/>
      <c r="WEW113" s="23"/>
      <c r="WEX113" s="23"/>
      <c r="WEY113" s="23"/>
      <c r="WEZ113" s="23"/>
      <c r="WFA113" s="23"/>
      <c r="WFB113" s="23"/>
      <c r="WFC113" s="23"/>
      <c r="WFD113" s="23"/>
      <c r="WFE113" s="23"/>
      <c r="WFF113" s="23"/>
      <c r="WFG113" s="23"/>
      <c r="WFH113" s="23"/>
      <c r="WFI113" s="23"/>
      <c r="WFJ113" s="23"/>
      <c r="WFK113" s="23"/>
      <c r="WFL113" s="23"/>
      <c r="WFM113" s="23"/>
      <c r="WFN113" s="23"/>
      <c r="WFO113" s="23"/>
      <c r="WFP113" s="23"/>
      <c r="WFQ113" s="23"/>
      <c r="WFR113" s="23"/>
      <c r="WFS113" s="23"/>
      <c r="WFT113" s="23"/>
      <c r="WFU113" s="23"/>
      <c r="WFV113" s="23"/>
      <c r="WFW113" s="23"/>
      <c r="WFX113" s="23"/>
      <c r="WFY113" s="23"/>
      <c r="WFZ113" s="23"/>
      <c r="WGA113" s="23"/>
      <c r="WGB113" s="23"/>
      <c r="WGC113" s="23"/>
      <c r="WGD113" s="23"/>
      <c r="WGE113" s="23"/>
      <c r="WGF113" s="23"/>
      <c r="WGG113" s="23"/>
      <c r="WGH113" s="23"/>
      <c r="WGI113" s="23"/>
      <c r="WGJ113" s="23"/>
      <c r="WGK113" s="23"/>
      <c r="WGL113" s="23"/>
      <c r="WGM113" s="23"/>
      <c r="WGN113" s="23"/>
      <c r="WGO113" s="23"/>
      <c r="WGP113" s="23"/>
      <c r="WGQ113" s="23"/>
      <c r="WGR113" s="23"/>
      <c r="WGS113" s="23"/>
      <c r="WGT113" s="23"/>
      <c r="WGU113" s="23"/>
      <c r="WGV113" s="23"/>
      <c r="WGW113" s="23"/>
      <c r="WGX113" s="23"/>
      <c r="WGY113" s="23"/>
      <c r="WGZ113" s="23"/>
      <c r="WHA113" s="23"/>
      <c r="WHB113" s="23"/>
      <c r="WHC113" s="23"/>
      <c r="WHD113" s="23"/>
      <c r="WHE113" s="23"/>
      <c r="WHF113" s="23"/>
      <c r="WHG113" s="23"/>
      <c r="WHH113" s="23"/>
      <c r="WHI113" s="23"/>
      <c r="WHJ113" s="23"/>
      <c r="WHK113" s="23"/>
      <c r="WHL113" s="23"/>
      <c r="WHM113" s="23"/>
      <c r="WHN113" s="23"/>
      <c r="WHO113" s="23"/>
      <c r="WHP113" s="23"/>
      <c r="WHQ113" s="23"/>
      <c r="WHR113" s="23"/>
      <c r="WHS113" s="23"/>
      <c r="WHT113" s="23"/>
      <c r="WHU113" s="23"/>
      <c r="WHV113" s="23"/>
      <c r="WHW113" s="23"/>
      <c r="WHX113" s="23"/>
      <c r="WHY113" s="23"/>
      <c r="WHZ113" s="23"/>
      <c r="WIA113" s="23"/>
      <c r="WIB113" s="23"/>
      <c r="WIC113" s="23"/>
      <c r="WID113" s="23"/>
      <c r="WIE113" s="23"/>
      <c r="WIF113" s="23"/>
      <c r="WIG113" s="23"/>
      <c r="WIH113" s="23"/>
      <c r="WII113" s="23"/>
      <c r="WIJ113" s="23"/>
      <c r="WIK113" s="23"/>
      <c r="WIL113" s="23"/>
      <c r="WIM113" s="23"/>
      <c r="WIN113" s="23"/>
      <c r="WIO113" s="23"/>
      <c r="WIP113" s="23"/>
      <c r="WIQ113" s="23"/>
      <c r="WIR113" s="23"/>
      <c r="WIS113" s="23"/>
      <c r="WIT113" s="23"/>
      <c r="WIU113" s="23"/>
      <c r="WIV113" s="23"/>
      <c r="WIW113" s="23"/>
      <c r="WIX113" s="23"/>
      <c r="WIY113" s="23"/>
      <c r="WIZ113" s="23"/>
      <c r="WJA113" s="23"/>
      <c r="WJB113" s="23"/>
      <c r="WJC113" s="23"/>
      <c r="WJD113" s="23"/>
      <c r="WJE113" s="23"/>
      <c r="WJF113" s="23"/>
      <c r="WJG113" s="23"/>
      <c r="WJH113" s="23"/>
      <c r="WJI113" s="23"/>
      <c r="WJJ113" s="23"/>
      <c r="WJK113" s="23"/>
      <c r="WJL113" s="23"/>
      <c r="WJM113" s="23"/>
      <c r="WJN113" s="23"/>
      <c r="WJO113" s="23"/>
      <c r="WJP113" s="23"/>
      <c r="WJQ113" s="23"/>
      <c r="WJR113" s="23"/>
      <c r="WJS113" s="23"/>
      <c r="WJT113" s="23"/>
      <c r="WJU113" s="23"/>
      <c r="WJV113" s="23"/>
      <c r="WJW113" s="23"/>
      <c r="WJX113" s="23"/>
      <c r="WJY113" s="23"/>
      <c r="WJZ113" s="23"/>
      <c r="WKA113" s="23"/>
      <c r="WKB113" s="23"/>
      <c r="WKC113" s="23"/>
      <c r="WKD113" s="23"/>
      <c r="WKE113" s="23"/>
      <c r="WKF113" s="23"/>
      <c r="WKG113" s="23"/>
      <c r="WKH113" s="23"/>
      <c r="WKI113" s="23"/>
      <c r="WKJ113" s="23"/>
      <c r="WKK113" s="23"/>
      <c r="WKL113" s="23"/>
      <c r="WKM113" s="23"/>
      <c r="WKN113" s="23"/>
      <c r="WKO113" s="23"/>
      <c r="WKP113" s="23"/>
      <c r="WKQ113" s="23"/>
      <c r="WKR113" s="23"/>
      <c r="WKS113" s="23"/>
      <c r="WKT113" s="23"/>
      <c r="WKU113" s="23"/>
      <c r="WKV113" s="23"/>
      <c r="WKW113" s="23"/>
      <c r="WKX113" s="23"/>
      <c r="WKY113" s="23"/>
      <c r="WKZ113" s="23"/>
      <c r="WLA113" s="23"/>
      <c r="WLB113" s="23"/>
      <c r="WLC113" s="23"/>
      <c r="WLD113" s="23"/>
      <c r="WLE113" s="23"/>
      <c r="WLF113" s="23"/>
      <c r="WLG113" s="23"/>
      <c r="WLH113" s="23"/>
      <c r="WLI113" s="23"/>
      <c r="WLJ113" s="23"/>
      <c r="WLK113" s="23"/>
      <c r="WLL113" s="23"/>
      <c r="WLM113" s="23"/>
      <c r="WLN113" s="23"/>
      <c r="WLO113" s="23"/>
      <c r="WLP113" s="23"/>
      <c r="WLQ113" s="23"/>
      <c r="WLR113" s="23"/>
      <c r="WLS113" s="23"/>
      <c r="WLT113" s="23"/>
      <c r="WLU113" s="23"/>
      <c r="WLV113" s="23"/>
      <c r="WLW113" s="23"/>
      <c r="WLX113" s="23"/>
      <c r="WLY113" s="23"/>
      <c r="WLZ113" s="23"/>
      <c r="WMA113" s="23"/>
      <c r="WMB113" s="23"/>
      <c r="WMC113" s="23"/>
      <c r="WMD113" s="23"/>
      <c r="WME113" s="23"/>
      <c r="WMF113" s="23"/>
      <c r="WMG113" s="23"/>
      <c r="WMH113" s="23"/>
      <c r="WMI113" s="23"/>
      <c r="WMJ113" s="23"/>
      <c r="WMK113" s="23"/>
      <c r="WML113" s="23"/>
      <c r="WMM113" s="23"/>
      <c r="WMN113" s="23"/>
      <c r="WMO113" s="23"/>
      <c r="WMP113" s="23"/>
      <c r="WMQ113" s="23"/>
      <c r="WMR113" s="23"/>
      <c r="WMS113" s="23"/>
      <c r="WMT113" s="23"/>
      <c r="WMU113" s="23"/>
      <c r="WMV113" s="23"/>
      <c r="WMW113" s="23"/>
      <c r="WMX113" s="23"/>
      <c r="WMY113" s="23"/>
      <c r="WMZ113" s="23"/>
      <c r="WNA113" s="23"/>
      <c r="WNB113" s="23"/>
      <c r="WNC113" s="23"/>
      <c r="WND113" s="23"/>
      <c r="WNE113" s="23"/>
      <c r="WNF113" s="23"/>
      <c r="WNG113" s="23"/>
      <c r="WNH113" s="23"/>
      <c r="WNI113" s="23"/>
      <c r="WNJ113" s="23"/>
      <c r="WNK113" s="23"/>
      <c r="WNL113" s="23"/>
      <c r="WNM113" s="23"/>
      <c r="WNN113" s="23"/>
      <c r="WNO113" s="23"/>
      <c r="WNP113" s="23"/>
      <c r="WNQ113" s="23"/>
      <c r="WNR113" s="23"/>
      <c r="WNS113" s="23"/>
      <c r="WNT113" s="23"/>
      <c r="WNU113" s="23"/>
      <c r="WNV113" s="23"/>
      <c r="WNW113" s="23"/>
      <c r="WNX113" s="23"/>
      <c r="WNY113" s="23"/>
      <c r="WNZ113" s="23"/>
      <c r="WOA113" s="23"/>
      <c r="WOB113" s="23"/>
      <c r="WOC113" s="23"/>
      <c r="WOD113" s="23"/>
      <c r="WOE113" s="23"/>
      <c r="WOF113" s="23"/>
      <c r="WOG113" s="23"/>
      <c r="WOH113" s="23"/>
      <c r="WOI113" s="23"/>
      <c r="WOJ113" s="23"/>
      <c r="WOK113" s="23"/>
      <c r="WOL113" s="23"/>
      <c r="WOM113" s="23"/>
      <c r="WON113" s="23"/>
      <c r="WOO113" s="23"/>
      <c r="WOP113" s="23"/>
      <c r="WOQ113" s="23"/>
      <c r="WOR113" s="23"/>
      <c r="WOS113" s="23"/>
      <c r="WOT113" s="23"/>
      <c r="WOU113" s="23"/>
      <c r="WOV113" s="23"/>
      <c r="WOW113" s="23"/>
      <c r="WOX113" s="23"/>
      <c r="WOY113" s="23"/>
      <c r="WOZ113" s="23"/>
      <c r="WPA113" s="23"/>
      <c r="WPB113" s="23"/>
      <c r="WPC113" s="23"/>
      <c r="WPD113" s="23"/>
      <c r="WPE113" s="23"/>
      <c r="WPF113" s="23"/>
      <c r="WPG113" s="23"/>
      <c r="WPH113" s="23"/>
      <c r="WPI113" s="23"/>
      <c r="WPJ113" s="23"/>
      <c r="WPK113" s="23"/>
      <c r="WPL113" s="23"/>
      <c r="WPM113" s="23"/>
      <c r="WPN113" s="23"/>
      <c r="WPO113" s="23"/>
      <c r="WPP113" s="23"/>
      <c r="WPQ113" s="23"/>
      <c r="WPR113" s="23"/>
      <c r="WPS113" s="23"/>
      <c r="WPT113" s="23"/>
      <c r="WPU113" s="23"/>
      <c r="WPV113" s="23"/>
      <c r="WPW113" s="23"/>
      <c r="WPX113" s="23"/>
      <c r="WPY113" s="23"/>
      <c r="WPZ113" s="23"/>
      <c r="WQA113" s="23"/>
      <c r="WQB113" s="23"/>
      <c r="WQC113" s="23"/>
      <c r="WQD113" s="23"/>
      <c r="WQE113" s="23"/>
      <c r="WQF113" s="23"/>
      <c r="WQG113" s="23"/>
      <c r="WQH113" s="23"/>
      <c r="WQI113" s="23"/>
      <c r="WQJ113" s="23"/>
      <c r="WQK113" s="23"/>
      <c r="WQL113" s="23"/>
      <c r="WQM113" s="23"/>
      <c r="WQN113" s="23"/>
      <c r="WQO113" s="23"/>
      <c r="WQP113" s="23"/>
      <c r="WQQ113" s="23"/>
      <c r="WQR113" s="23"/>
      <c r="WQS113" s="23"/>
      <c r="WQT113" s="23"/>
      <c r="WQU113" s="23"/>
      <c r="WQV113" s="23"/>
      <c r="WQW113" s="23"/>
      <c r="WQX113" s="23"/>
      <c r="WQY113" s="23"/>
      <c r="WQZ113" s="23"/>
      <c r="WRA113" s="23"/>
      <c r="WRB113" s="23"/>
      <c r="WRC113" s="23"/>
      <c r="WRD113" s="23"/>
      <c r="WRE113" s="23"/>
      <c r="WRF113" s="23"/>
      <c r="WRG113" s="23"/>
      <c r="WRH113" s="23"/>
      <c r="WRI113" s="23"/>
      <c r="WRJ113" s="23"/>
      <c r="WRK113" s="23"/>
      <c r="WRL113" s="23"/>
      <c r="WRM113" s="23"/>
      <c r="WRN113" s="23"/>
      <c r="WRO113" s="23"/>
      <c r="WRP113" s="23"/>
      <c r="WRQ113" s="23"/>
      <c r="WRR113" s="23"/>
      <c r="WRS113" s="23"/>
      <c r="WRT113" s="23"/>
      <c r="WRU113" s="23"/>
      <c r="WRV113" s="23"/>
      <c r="WRW113" s="23"/>
      <c r="WRX113" s="23"/>
      <c r="WRY113" s="23"/>
      <c r="WRZ113" s="23"/>
      <c r="WSA113" s="23"/>
      <c r="WSB113" s="23"/>
      <c r="WSC113" s="23"/>
      <c r="WSD113" s="23"/>
      <c r="WSE113" s="23"/>
      <c r="WSF113" s="23"/>
      <c r="WSG113" s="23"/>
      <c r="WSH113" s="23"/>
      <c r="WSI113" s="23"/>
      <c r="WSJ113" s="23"/>
      <c r="WSK113" s="23"/>
      <c r="WSL113" s="23"/>
      <c r="WSM113" s="23"/>
      <c r="WSN113" s="23"/>
      <c r="WSO113" s="23"/>
      <c r="WSP113" s="23"/>
      <c r="WSQ113" s="23"/>
      <c r="WSR113" s="23"/>
      <c r="WSS113" s="23"/>
      <c r="WST113" s="23"/>
      <c r="WSU113" s="23"/>
      <c r="WSV113" s="23"/>
      <c r="WSW113" s="23"/>
      <c r="WSX113" s="23"/>
      <c r="WSY113" s="23"/>
      <c r="WSZ113" s="23"/>
      <c r="WTA113" s="23"/>
      <c r="WTB113" s="23"/>
      <c r="WTC113" s="23"/>
      <c r="WTD113" s="23"/>
      <c r="WTE113" s="23"/>
      <c r="WTF113" s="23"/>
      <c r="WTG113" s="23"/>
      <c r="WTH113" s="23"/>
      <c r="WTI113" s="23"/>
      <c r="WTJ113" s="23"/>
      <c r="WTK113" s="23"/>
      <c r="WTL113" s="23"/>
      <c r="WTM113" s="23"/>
      <c r="WTN113" s="23"/>
      <c r="WTO113" s="23"/>
      <c r="WTP113" s="23"/>
      <c r="WTQ113" s="23"/>
      <c r="WTR113" s="23"/>
      <c r="WTS113" s="23"/>
      <c r="WTT113" s="23"/>
      <c r="WTU113" s="23"/>
      <c r="WTV113" s="23"/>
      <c r="WTW113" s="23"/>
      <c r="WTX113" s="23"/>
      <c r="WTY113" s="23"/>
      <c r="WTZ113" s="23"/>
      <c r="WUA113" s="23"/>
      <c r="WUB113" s="23"/>
      <c r="WUC113" s="23"/>
      <c r="WUD113" s="23"/>
      <c r="WUE113" s="23"/>
      <c r="WUF113" s="23"/>
      <c r="WUG113" s="23"/>
      <c r="WUH113" s="23"/>
      <c r="WUI113" s="23"/>
      <c r="WUJ113" s="23"/>
      <c r="WUK113" s="23"/>
      <c r="WUL113" s="23"/>
      <c r="WUM113" s="23"/>
      <c r="WUN113" s="23"/>
      <c r="WUO113" s="23"/>
      <c r="WUP113" s="23"/>
      <c r="WUQ113" s="23"/>
      <c r="WUR113" s="23"/>
      <c r="WUS113" s="23"/>
      <c r="WUT113" s="23"/>
      <c r="WUU113" s="23"/>
      <c r="WUV113" s="23"/>
      <c r="WUW113" s="23"/>
      <c r="WUX113" s="23"/>
      <c r="WUY113" s="23"/>
      <c r="WUZ113" s="23"/>
      <c r="WVA113" s="23"/>
      <c r="WVB113" s="23"/>
      <c r="WVC113" s="23"/>
      <c r="WVD113" s="23"/>
      <c r="WVE113" s="23"/>
      <c r="WVF113" s="23"/>
      <c r="WVG113" s="23"/>
      <c r="WVH113" s="23"/>
      <c r="WVI113" s="23"/>
      <c r="WVJ113" s="23"/>
      <c r="WVK113" s="23"/>
      <c r="WVL113" s="23"/>
      <c r="WVM113" s="23"/>
      <c r="WVN113" s="23"/>
      <c r="WVO113" s="23"/>
      <c r="WVP113" s="23"/>
      <c r="WVQ113" s="23"/>
      <c r="WVR113" s="23"/>
      <c r="WVS113" s="23"/>
      <c r="WVT113" s="23"/>
      <c r="WVU113" s="23"/>
      <c r="WVV113" s="23"/>
      <c r="WVW113" s="23"/>
      <c r="WVX113" s="23"/>
      <c r="WVY113" s="23"/>
      <c r="WVZ113" s="23"/>
      <c r="WWA113" s="23"/>
      <c r="WWB113" s="23"/>
      <c r="WWC113" s="23"/>
      <c r="WWD113" s="23"/>
      <c r="WWE113" s="23"/>
      <c r="WWF113" s="23"/>
      <c r="WWG113" s="23"/>
      <c r="WWH113" s="23"/>
      <c r="WWI113" s="23"/>
      <c r="WWJ113" s="23"/>
      <c r="WWK113" s="23"/>
      <c r="WWL113" s="23"/>
      <c r="WWM113" s="23"/>
      <c r="WWN113" s="23"/>
      <c r="WWO113" s="23"/>
      <c r="WWP113" s="23"/>
      <c r="WWQ113" s="23"/>
      <c r="WWR113" s="23"/>
      <c r="WWS113" s="23"/>
      <c r="WWT113" s="23"/>
      <c r="WWU113" s="23"/>
      <c r="WWV113" s="23"/>
      <c r="WWW113" s="23"/>
      <c r="WWX113" s="23"/>
      <c r="WWY113" s="23"/>
      <c r="WWZ113" s="23"/>
      <c r="WXA113" s="23"/>
      <c r="WXB113" s="23"/>
      <c r="WXC113" s="23"/>
      <c r="WXD113" s="23"/>
      <c r="WXE113" s="23"/>
      <c r="WXF113" s="23"/>
      <c r="WXG113" s="23"/>
      <c r="WXH113" s="23"/>
      <c r="WXI113" s="23"/>
      <c r="WXJ113" s="23"/>
      <c r="WXK113" s="23"/>
      <c r="WXL113" s="23"/>
      <c r="WXM113" s="23"/>
      <c r="WXN113" s="23"/>
      <c r="WXO113" s="23"/>
      <c r="WXP113" s="23"/>
      <c r="WXQ113" s="23"/>
      <c r="WXR113" s="23"/>
      <c r="WXS113" s="23"/>
      <c r="WXT113" s="23"/>
      <c r="WXU113" s="23"/>
      <c r="WXV113" s="23"/>
      <c r="WXW113" s="23"/>
      <c r="WXX113" s="23"/>
      <c r="WXY113" s="23"/>
      <c r="WXZ113" s="23"/>
      <c r="WYA113" s="23"/>
      <c r="WYB113" s="23"/>
      <c r="WYC113" s="23"/>
      <c r="WYD113" s="23"/>
      <c r="WYE113" s="23"/>
      <c r="WYF113" s="23"/>
      <c r="WYG113" s="23"/>
      <c r="WYH113" s="23"/>
      <c r="WYI113" s="23"/>
      <c r="WYJ113" s="23"/>
      <c r="WYK113" s="23"/>
      <c r="WYL113" s="23"/>
      <c r="WYM113" s="23"/>
      <c r="WYN113" s="23"/>
      <c r="WYO113" s="23"/>
      <c r="WYP113" s="23"/>
      <c r="WYQ113" s="23"/>
      <c r="WYR113" s="23"/>
      <c r="WYS113" s="23"/>
      <c r="WYT113" s="23"/>
      <c r="WYU113" s="23"/>
      <c r="WYV113" s="23"/>
      <c r="WYW113" s="23"/>
      <c r="WYX113" s="23"/>
      <c r="WYY113" s="23"/>
      <c r="WYZ113" s="23"/>
      <c r="WZA113" s="23"/>
      <c r="WZB113" s="23"/>
      <c r="WZC113" s="23"/>
      <c r="WZD113" s="23"/>
      <c r="WZE113" s="23"/>
      <c r="WZF113" s="23"/>
      <c r="WZG113" s="23"/>
      <c r="WZH113" s="23"/>
      <c r="WZI113" s="23"/>
      <c r="WZJ113" s="23"/>
      <c r="WZK113" s="23"/>
      <c r="WZL113" s="23"/>
      <c r="WZM113" s="23"/>
      <c r="WZN113" s="23"/>
      <c r="WZO113" s="23"/>
      <c r="WZP113" s="23"/>
      <c r="WZQ113" s="23"/>
      <c r="WZR113" s="23"/>
      <c r="WZS113" s="23"/>
      <c r="WZT113" s="23"/>
      <c r="WZU113" s="23"/>
      <c r="WZV113" s="23"/>
      <c r="WZW113" s="23"/>
      <c r="WZX113" s="23"/>
      <c r="WZY113" s="23"/>
      <c r="WZZ113" s="23"/>
      <c r="XAA113" s="23"/>
      <c r="XAB113" s="23"/>
      <c r="XAC113" s="23"/>
      <c r="XAD113" s="23"/>
      <c r="XAE113" s="23"/>
      <c r="XAF113" s="23"/>
      <c r="XAG113" s="23"/>
      <c r="XAH113" s="23"/>
      <c r="XAI113" s="23"/>
      <c r="XAJ113" s="23"/>
      <c r="XAK113" s="23"/>
      <c r="XAL113" s="23"/>
      <c r="XAM113" s="23"/>
      <c r="XAN113" s="23"/>
      <c r="XAO113" s="23"/>
      <c r="XAP113" s="23"/>
      <c r="XAQ113" s="23"/>
      <c r="XAR113" s="23"/>
      <c r="XAS113" s="23"/>
      <c r="XAT113" s="23"/>
      <c r="XAU113" s="23"/>
      <c r="XAV113" s="23"/>
      <c r="XAW113" s="23"/>
      <c r="XAX113" s="23"/>
      <c r="XAY113" s="23"/>
      <c r="XAZ113" s="23"/>
      <c r="XBA113" s="23"/>
      <c r="XBB113" s="23"/>
      <c r="XBC113" s="23"/>
      <c r="XBD113" s="23"/>
      <c r="XBE113" s="23"/>
      <c r="XBF113" s="23"/>
      <c r="XBG113" s="23"/>
      <c r="XBH113" s="23"/>
      <c r="XBI113" s="23"/>
      <c r="XBJ113" s="23"/>
      <c r="XBK113" s="23"/>
      <c r="XBL113" s="23"/>
      <c r="XBM113" s="23"/>
      <c r="XBN113" s="23"/>
      <c r="XBO113" s="23"/>
      <c r="XBP113" s="23"/>
      <c r="XBQ113" s="23"/>
      <c r="XBR113" s="23"/>
      <c r="XBS113" s="23"/>
      <c r="XBT113" s="23"/>
      <c r="XBU113" s="23"/>
      <c r="XBV113" s="23"/>
      <c r="XBW113" s="23"/>
      <c r="XBX113" s="23"/>
      <c r="XBY113" s="23"/>
      <c r="XBZ113" s="23"/>
      <c r="XCA113" s="23"/>
      <c r="XCB113" s="23"/>
      <c r="XCC113" s="23"/>
      <c r="XCD113" s="23"/>
      <c r="XCE113" s="23"/>
      <c r="XCF113" s="23"/>
      <c r="XCG113" s="23"/>
      <c r="XCH113" s="23"/>
      <c r="XCI113" s="23"/>
      <c r="XCJ113" s="23"/>
      <c r="XCK113" s="23"/>
      <c r="XCL113" s="23"/>
      <c r="XCM113" s="23"/>
      <c r="XCN113" s="23"/>
      <c r="XCO113" s="23"/>
      <c r="XCP113" s="23"/>
      <c r="XCQ113" s="23"/>
      <c r="XCR113" s="23"/>
      <c r="XCS113" s="23"/>
      <c r="XCT113" s="23"/>
      <c r="XCU113" s="23"/>
      <c r="XCV113" s="23"/>
      <c r="XCW113" s="23"/>
      <c r="XCX113" s="23"/>
      <c r="XCY113" s="23"/>
      <c r="XCZ113" s="23"/>
      <c r="XDA113" s="23"/>
      <c r="XDB113" s="23"/>
      <c r="XDC113" s="23"/>
      <c r="XDD113" s="23"/>
      <c r="XDE113" s="23"/>
      <c r="XDF113" s="23"/>
      <c r="XDG113" s="23"/>
      <c r="XDH113" s="23"/>
      <c r="XDI113" s="23"/>
      <c r="XDJ113" s="23"/>
      <c r="XDK113" s="23"/>
      <c r="XDL113" s="23"/>
      <c r="XDM113" s="23"/>
      <c r="XDN113" s="23"/>
      <c r="XDO113" s="23"/>
      <c r="XDP113" s="23"/>
      <c r="XDQ113" s="23"/>
      <c r="XDR113" s="23"/>
      <c r="XDS113" s="23"/>
      <c r="XDT113" s="23"/>
      <c r="XDU113" s="23"/>
      <c r="XDV113" s="23"/>
      <c r="XDW113" s="23"/>
      <c r="XDX113" s="23"/>
      <c r="XDY113" s="23"/>
      <c r="XDZ113" s="23"/>
      <c r="XEA113" s="23"/>
      <c r="XEB113" s="23"/>
      <c r="XEC113" s="23"/>
      <c r="XED113" s="23"/>
      <c r="XEE113" s="23"/>
      <c r="XEF113" s="23"/>
      <c r="XEG113" s="23"/>
      <c r="XEH113" s="23"/>
      <c r="XEI113" s="23"/>
      <c r="XEJ113" s="23"/>
      <c r="XEK113" s="23"/>
      <c r="XEL113" s="23"/>
      <c r="XEM113" s="23"/>
      <c r="XEN113" s="23"/>
      <c r="XEO113" s="23"/>
      <c r="XEP113" s="23"/>
      <c r="XEQ113" s="23"/>
      <c r="XER113" s="23"/>
      <c r="XES113" s="23"/>
    </row>
    <row r="114" s="3" customFormat="1" spans="1:1638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 t="s">
        <v>93</v>
      </c>
      <c r="O114" s="7">
        <f t="shared" ref="O114:Y114" si="23">0.2*O2+0.2*O30+0.2*O58+0.4*O86</f>
        <v>72.3133779170786</v>
      </c>
      <c r="P114" s="7">
        <f t="shared" si="23"/>
        <v>74.9159283684002</v>
      </c>
      <c r="Q114" s="7">
        <f t="shared" si="23"/>
        <v>75.6164697253212</v>
      </c>
      <c r="R114" s="7">
        <f t="shared" si="23"/>
        <v>73.9072980876682</v>
      </c>
      <c r="S114" s="7">
        <f t="shared" si="23"/>
        <v>73.8396472897613</v>
      </c>
      <c r="T114" s="7">
        <f t="shared" si="23"/>
        <v>75.2277755339178</v>
      </c>
      <c r="U114" s="7">
        <f t="shared" si="23"/>
        <v>75.5877103787842</v>
      </c>
      <c r="V114" s="7">
        <f t="shared" si="23"/>
        <v>74.1881902499695</v>
      </c>
      <c r="W114" s="7">
        <f t="shared" si="23"/>
        <v>76.8003104585282</v>
      </c>
      <c r="X114" s="7">
        <f t="shared" si="23"/>
        <v>73.9793189587758</v>
      </c>
      <c r="Y114" s="7">
        <f t="shared" si="23"/>
        <v>76.68229756672</v>
      </c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XET114" s="5"/>
      <c r="XEU114" s="5"/>
      <c r="XEV114" s="5"/>
      <c r="XEW114" s="5"/>
      <c r="XEX114" s="5"/>
      <c r="XEY114" s="5"/>
      <c r="XEZ114" s="5"/>
      <c r="XFA114" s="5"/>
      <c r="XFB114" s="5"/>
      <c r="XFC114" s="5"/>
      <c r="XFD114" s="5"/>
    </row>
    <row r="115" s="3" customFormat="1" spans="1:1638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 t="s">
        <v>94</v>
      </c>
      <c r="O115" s="7">
        <f t="shared" ref="O115:Y115" si="24">0.2*O3+0.2*O31+0.2*O59+0.4*O87</f>
        <v>76.6976098599789</v>
      </c>
      <c r="P115" s="7">
        <f t="shared" si="24"/>
        <v>79.4314899347846</v>
      </c>
      <c r="Q115" s="7">
        <f t="shared" si="24"/>
        <v>79.7118807097428</v>
      </c>
      <c r="R115" s="7">
        <f t="shared" si="24"/>
        <v>81.5294539255006</v>
      </c>
      <c r="S115" s="7">
        <f t="shared" si="24"/>
        <v>81.6133262777041</v>
      </c>
      <c r="T115" s="7">
        <f t="shared" si="24"/>
        <v>80.0605375072105</v>
      </c>
      <c r="U115" s="7">
        <f t="shared" si="24"/>
        <v>82.5231058272005</v>
      </c>
      <c r="V115" s="7">
        <f t="shared" si="24"/>
        <v>80.3233916462775</v>
      </c>
      <c r="W115" s="7">
        <f t="shared" si="24"/>
        <v>81.966229855197</v>
      </c>
      <c r="X115" s="7">
        <f t="shared" si="24"/>
        <v>79.9663097174839</v>
      </c>
      <c r="Y115" s="7">
        <f t="shared" si="24"/>
        <v>81.4372686077757</v>
      </c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XET115" s="5"/>
      <c r="XEU115" s="5"/>
      <c r="XEV115" s="5"/>
      <c r="XEW115" s="5"/>
      <c r="XEX115" s="5"/>
      <c r="XEY115" s="5"/>
      <c r="XEZ115" s="5"/>
      <c r="XFA115" s="5"/>
      <c r="XFB115" s="5"/>
      <c r="XFC115" s="5"/>
      <c r="XFD115" s="5"/>
    </row>
    <row r="116" s="3" customFormat="1" spans="1:1638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 t="s">
        <v>95</v>
      </c>
      <c r="O116" s="7">
        <f t="shared" ref="O116:Y116" si="25">0.2*O4+0.2*O32+0.2*O60+0.4*O88</f>
        <v>68.879455261381</v>
      </c>
      <c r="P116" s="7">
        <f t="shared" si="25"/>
        <v>70.1508632500059</v>
      </c>
      <c r="Q116" s="7">
        <f t="shared" si="25"/>
        <v>67.1758494349325</v>
      </c>
      <c r="R116" s="7">
        <f t="shared" si="25"/>
        <v>67.8905062467677</v>
      </c>
      <c r="S116" s="7">
        <f t="shared" si="25"/>
        <v>71.1721701749871</v>
      </c>
      <c r="T116" s="7">
        <f t="shared" si="25"/>
        <v>68.0986409635244</v>
      </c>
      <c r="U116" s="7">
        <f t="shared" si="25"/>
        <v>69.1905357990922</v>
      </c>
      <c r="V116" s="7">
        <f t="shared" si="25"/>
        <v>66.4275540433449</v>
      </c>
      <c r="W116" s="7">
        <f t="shared" si="25"/>
        <v>63.6628968167585</v>
      </c>
      <c r="X116" s="7">
        <f t="shared" si="25"/>
        <v>72.0323807256733</v>
      </c>
      <c r="Y116" s="7">
        <f t="shared" si="25"/>
        <v>72.7201618803932</v>
      </c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XET116" s="5"/>
      <c r="XEU116" s="5"/>
      <c r="XEV116" s="5"/>
      <c r="XEW116" s="5"/>
      <c r="XEX116" s="5"/>
      <c r="XEY116" s="5"/>
      <c r="XEZ116" s="5"/>
      <c r="XFA116" s="5"/>
      <c r="XFB116" s="5"/>
      <c r="XFC116" s="5"/>
      <c r="XFD116" s="5"/>
    </row>
    <row r="117" s="3" customFormat="1" spans="1:1638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 t="s">
        <v>96</v>
      </c>
      <c r="O117" s="7">
        <f t="shared" ref="O117:Y117" si="26">0.2*O5+0.2*O33+0.2*O61+0.4*O89</f>
        <v>69.3375501661263</v>
      </c>
      <c r="P117" s="7">
        <f t="shared" si="26"/>
        <v>73.007906108861</v>
      </c>
      <c r="Q117" s="7">
        <f t="shared" si="26"/>
        <v>71.2944121875566</v>
      </c>
      <c r="R117" s="7">
        <f t="shared" si="26"/>
        <v>71.237447024746</v>
      </c>
      <c r="S117" s="7">
        <f t="shared" si="26"/>
        <v>72.0662231278409</v>
      </c>
      <c r="T117" s="7">
        <f t="shared" si="26"/>
        <v>72.9921999764108</v>
      </c>
      <c r="U117" s="7">
        <f t="shared" si="26"/>
        <v>74.6596140447392</v>
      </c>
      <c r="V117" s="7">
        <f t="shared" si="26"/>
        <v>74.5560750144734</v>
      </c>
      <c r="W117" s="7">
        <f t="shared" si="26"/>
        <v>77.1608808562814</v>
      </c>
      <c r="X117" s="7">
        <f t="shared" si="26"/>
        <v>77.7990602866793</v>
      </c>
      <c r="Y117" s="7">
        <f t="shared" si="26"/>
        <v>79.9419124515859</v>
      </c>
      <c r="XET117" s="5"/>
      <c r="XEU117" s="5"/>
      <c r="XEV117" s="5"/>
      <c r="XEW117" s="5"/>
      <c r="XEX117" s="5"/>
      <c r="XEY117" s="5"/>
      <c r="XEZ117" s="5"/>
      <c r="XFA117" s="5"/>
      <c r="XFB117" s="5"/>
      <c r="XFC117" s="5"/>
      <c r="XFD117" s="5"/>
    </row>
    <row r="118" s="3" customFormat="1" spans="1:1638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 t="s">
        <v>97</v>
      </c>
      <c r="O118" s="7">
        <f t="shared" ref="O118:Y118" si="27">0.2*O6+0.2*O34+0.2*O62+0.4*O90</f>
        <v>80</v>
      </c>
      <c r="P118" s="7">
        <f t="shared" si="27"/>
        <v>79.2973741608511</v>
      </c>
      <c r="Q118" s="7">
        <f t="shared" si="27"/>
        <v>74.8658449706697</v>
      </c>
      <c r="R118" s="7">
        <f t="shared" si="27"/>
        <v>76.7814495389071</v>
      </c>
      <c r="S118" s="7">
        <f t="shared" si="27"/>
        <v>77.4847232867132</v>
      </c>
      <c r="T118" s="7">
        <f t="shared" si="27"/>
        <v>76.878880373022</v>
      </c>
      <c r="U118" s="7">
        <f t="shared" si="27"/>
        <v>80.1069918250174</v>
      </c>
      <c r="V118" s="7">
        <f t="shared" si="27"/>
        <v>78.0344863141572</v>
      </c>
      <c r="W118" s="7">
        <f t="shared" si="27"/>
        <v>78.1965994098849</v>
      </c>
      <c r="X118" s="7">
        <f t="shared" si="27"/>
        <v>82.1720569572231</v>
      </c>
      <c r="Y118" s="7">
        <f t="shared" si="27"/>
        <v>79.6834488121082</v>
      </c>
      <c r="XET118" s="5"/>
      <c r="XEU118" s="5"/>
      <c r="XEV118" s="5"/>
      <c r="XEW118" s="5"/>
      <c r="XEX118" s="5"/>
      <c r="XEY118" s="5"/>
      <c r="XEZ118" s="5"/>
      <c r="XFA118" s="5"/>
      <c r="XFB118" s="5"/>
      <c r="XFC118" s="5"/>
      <c r="XFD118" s="5"/>
    </row>
    <row r="119" s="3" customFormat="1" spans="1:1638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 t="s">
        <v>98</v>
      </c>
      <c r="O119" s="7">
        <f t="shared" ref="O119:Y119" si="28">0.2*O7+0.2*O35+0.2*O63+0.4*O91</f>
        <v>85.0891238221038</v>
      </c>
      <c r="P119" s="7">
        <f t="shared" si="28"/>
        <v>83.3196266407797</v>
      </c>
      <c r="Q119" s="7">
        <f t="shared" si="28"/>
        <v>78.0553250461978</v>
      </c>
      <c r="R119" s="7">
        <f t="shared" si="28"/>
        <v>80.8366526569975</v>
      </c>
      <c r="S119" s="7">
        <f t="shared" si="28"/>
        <v>82.9935913458566</v>
      </c>
      <c r="T119" s="7">
        <f t="shared" si="28"/>
        <v>86.5455841284818</v>
      </c>
      <c r="U119" s="7">
        <f t="shared" si="28"/>
        <v>79.0332023636226</v>
      </c>
      <c r="V119" s="7">
        <f t="shared" si="28"/>
        <v>75.3568897909586</v>
      </c>
      <c r="W119" s="7">
        <f t="shared" si="28"/>
        <v>81.4701226641376</v>
      </c>
      <c r="X119" s="7">
        <f t="shared" si="28"/>
        <v>80.6883282327582</v>
      </c>
      <c r="Y119" s="7">
        <f t="shared" si="28"/>
        <v>82.5066928868336</v>
      </c>
      <c r="XET119" s="5"/>
      <c r="XEU119" s="5"/>
      <c r="XEV119" s="5"/>
      <c r="XEW119" s="5"/>
      <c r="XEX119" s="5"/>
      <c r="XEY119" s="5"/>
      <c r="XEZ119" s="5"/>
      <c r="XFA119" s="5"/>
      <c r="XFB119" s="5"/>
      <c r="XFC119" s="5"/>
      <c r="XFD119" s="5"/>
    </row>
    <row r="120" s="3" customFormat="1" spans="1:1638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 t="s">
        <v>100</v>
      </c>
      <c r="O120" s="7">
        <f t="shared" ref="O120:Y120" si="29">0.2*O8+0.2*O36+0.2*O64+0.4*O92</f>
        <v>55.2398499618175</v>
      </c>
      <c r="P120" s="7">
        <f t="shared" si="29"/>
        <v>59.191213934158</v>
      </c>
      <c r="Q120" s="7">
        <f t="shared" si="29"/>
        <v>61.1754893503449</v>
      </c>
      <c r="R120" s="7">
        <f t="shared" si="29"/>
        <v>63.5422431356963</v>
      </c>
      <c r="S120" s="7">
        <f t="shared" si="29"/>
        <v>64.3661021041257</v>
      </c>
      <c r="T120" s="7">
        <f t="shared" si="29"/>
        <v>68.884742725294</v>
      </c>
      <c r="U120" s="7">
        <f t="shared" si="29"/>
        <v>67.443902233829</v>
      </c>
      <c r="V120" s="7">
        <f t="shared" si="29"/>
        <v>67.0464329545045</v>
      </c>
      <c r="W120" s="7">
        <f t="shared" si="29"/>
        <v>65.9670845095781</v>
      </c>
      <c r="X120" s="7">
        <f t="shared" si="29"/>
        <v>64.1534066954843</v>
      </c>
      <c r="Y120" s="7">
        <f t="shared" si="29"/>
        <v>65.2281267242801</v>
      </c>
      <c r="XET120" s="5"/>
      <c r="XEU120" s="5"/>
      <c r="XEV120" s="5"/>
      <c r="XEW120" s="5"/>
      <c r="XEX120" s="5"/>
      <c r="XEY120" s="5"/>
      <c r="XEZ120" s="5"/>
      <c r="XFA120" s="5"/>
      <c r="XFB120" s="5"/>
      <c r="XFC120" s="5"/>
      <c r="XFD120" s="5"/>
    </row>
    <row r="121" s="3" customFormat="1" spans="1:1638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 t="s">
        <v>101</v>
      </c>
      <c r="O121" s="7">
        <f t="shared" ref="O121:Y121" si="30">0.2*O9+0.2*O37+0.2*O65+0.4*O93</f>
        <v>68.4119963391948</v>
      </c>
      <c r="P121" s="7">
        <f t="shared" si="30"/>
        <v>70.0173388165339</v>
      </c>
      <c r="Q121" s="7">
        <f t="shared" si="30"/>
        <v>69.6229615479281</v>
      </c>
      <c r="R121" s="7">
        <f t="shared" si="30"/>
        <v>64.8392832487256</v>
      </c>
      <c r="S121" s="7">
        <f t="shared" si="30"/>
        <v>64.9359246383108</v>
      </c>
      <c r="T121" s="7">
        <f t="shared" si="30"/>
        <v>65.2601474316562</v>
      </c>
      <c r="U121" s="7">
        <f t="shared" si="30"/>
        <v>67.5918884569857</v>
      </c>
      <c r="V121" s="7">
        <f t="shared" si="30"/>
        <v>66.7514485648127</v>
      </c>
      <c r="W121" s="7">
        <f t="shared" si="30"/>
        <v>67.2431649885374</v>
      </c>
      <c r="X121" s="7">
        <f t="shared" si="30"/>
        <v>68.2580883961045</v>
      </c>
      <c r="Y121" s="7">
        <f t="shared" si="30"/>
        <v>68.5410394741248</v>
      </c>
      <c r="XET121" s="5"/>
      <c r="XEU121" s="5"/>
      <c r="XEV121" s="5"/>
      <c r="XEW121" s="5"/>
      <c r="XEX121" s="5"/>
      <c r="XEY121" s="5"/>
      <c r="XEZ121" s="5"/>
      <c r="XFA121" s="5"/>
      <c r="XFB121" s="5"/>
      <c r="XFC121" s="5"/>
      <c r="XFD121" s="5"/>
    </row>
    <row r="122" s="3" customFormat="1" spans="1:1638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 t="s">
        <v>102</v>
      </c>
      <c r="O122" s="7">
        <f t="shared" ref="O122:Y122" si="31">0.2*O10+0.2*O38+0.2*O66+0.4*O94</f>
        <v>48.0749965386266</v>
      </c>
      <c r="P122" s="7">
        <f t="shared" si="31"/>
        <v>52.2595088720076</v>
      </c>
      <c r="Q122" s="7">
        <f t="shared" si="31"/>
        <v>54.5593622253084</v>
      </c>
      <c r="R122" s="7">
        <f t="shared" si="31"/>
        <v>58.5912741598819</v>
      </c>
      <c r="S122" s="7">
        <f t="shared" si="31"/>
        <v>62.2438750536931</v>
      </c>
      <c r="T122" s="7">
        <f t="shared" si="31"/>
        <v>63.6761231877418</v>
      </c>
      <c r="U122" s="7">
        <f t="shared" si="31"/>
        <v>63.4698752373292</v>
      </c>
      <c r="V122" s="7">
        <f t="shared" si="31"/>
        <v>65.1852423779415</v>
      </c>
      <c r="W122" s="7">
        <f t="shared" si="31"/>
        <v>68.3560501574978</v>
      </c>
      <c r="X122" s="7">
        <f t="shared" si="31"/>
        <v>70.7627100288267</v>
      </c>
      <c r="Y122" s="7">
        <f t="shared" si="31"/>
        <v>70.1660472200447</v>
      </c>
      <c r="XET122" s="5"/>
      <c r="XEU122" s="5"/>
      <c r="XEV122" s="5"/>
      <c r="XEW122" s="5"/>
      <c r="XEX122" s="5"/>
      <c r="XEY122" s="5"/>
      <c r="XEZ122" s="5"/>
      <c r="XFA122" s="5"/>
      <c r="XFB122" s="5"/>
      <c r="XFC122" s="5"/>
      <c r="XFD122" s="5"/>
    </row>
    <row r="123" s="3" customFormat="1" spans="1:1638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 t="s">
        <v>103</v>
      </c>
      <c r="O123" s="7">
        <f t="shared" ref="O123:Y123" si="32">0.2*O11+0.2*O39+0.2*O67+0.4*O95</f>
        <v>50.1162501661423</v>
      </c>
      <c r="P123" s="7">
        <f t="shared" si="32"/>
        <v>55.5975284315563</v>
      </c>
      <c r="Q123" s="7">
        <f t="shared" si="32"/>
        <v>59.188459567646</v>
      </c>
      <c r="R123" s="7">
        <f t="shared" si="32"/>
        <v>59.1334930657497</v>
      </c>
      <c r="S123" s="7">
        <f t="shared" si="32"/>
        <v>61.3459445694245</v>
      </c>
      <c r="T123" s="7">
        <f t="shared" si="32"/>
        <v>65.0381163331273</v>
      </c>
      <c r="U123" s="7">
        <f t="shared" si="32"/>
        <v>66.4601683363686</v>
      </c>
      <c r="V123" s="7">
        <f t="shared" si="32"/>
        <v>67.4639461631242</v>
      </c>
      <c r="W123" s="7">
        <f t="shared" si="32"/>
        <v>66.0496797423528</v>
      </c>
      <c r="X123" s="7">
        <f t="shared" si="32"/>
        <v>64.563732966518</v>
      </c>
      <c r="Y123" s="7">
        <f t="shared" si="32"/>
        <v>62.4180957182467</v>
      </c>
      <c r="XET123" s="5"/>
      <c r="XEU123" s="5"/>
      <c r="XEV123" s="5"/>
      <c r="XEW123" s="5"/>
      <c r="XEX123" s="5"/>
      <c r="XEY123" s="5"/>
      <c r="XEZ123" s="5"/>
      <c r="XFA123" s="5"/>
      <c r="XFB123" s="5"/>
      <c r="XFC123" s="5"/>
      <c r="XFD123" s="5"/>
    </row>
    <row r="124" s="3" customFormat="1" spans="1:1638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 t="s">
        <v>104</v>
      </c>
      <c r="O124" s="7">
        <f t="shared" ref="O124:Y124" si="33">0.2*O12+0.2*O40+0.2*O68+0.4*O96</f>
        <v>72.2463010279594</v>
      </c>
      <c r="P124" s="7">
        <f t="shared" si="33"/>
        <v>72.6906080169493</v>
      </c>
      <c r="Q124" s="7">
        <f t="shared" si="33"/>
        <v>68.2869044852713</v>
      </c>
      <c r="R124" s="7">
        <f t="shared" si="33"/>
        <v>69.6570613915748</v>
      </c>
      <c r="S124" s="7">
        <f t="shared" si="33"/>
        <v>69.714636854584</v>
      </c>
      <c r="T124" s="7">
        <f t="shared" si="33"/>
        <v>74.6693414743558</v>
      </c>
      <c r="U124" s="7">
        <f t="shared" si="33"/>
        <v>75.2406818499216</v>
      </c>
      <c r="V124" s="7">
        <f t="shared" si="33"/>
        <v>76.5245874584091</v>
      </c>
      <c r="W124" s="7">
        <f t="shared" si="33"/>
        <v>77.2476532637451</v>
      </c>
      <c r="X124" s="7">
        <f t="shared" si="33"/>
        <v>77.0597967212961</v>
      </c>
      <c r="Y124" s="7">
        <f t="shared" si="33"/>
        <v>81.3224529082023</v>
      </c>
      <c r="XET124" s="5"/>
      <c r="XEU124" s="5"/>
      <c r="XEV124" s="5"/>
      <c r="XEW124" s="5"/>
      <c r="XEX124" s="5"/>
      <c r="XEY124" s="5"/>
      <c r="XEZ124" s="5"/>
      <c r="XFA124" s="5"/>
      <c r="XFB124" s="5"/>
      <c r="XFC124" s="5"/>
      <c r="XFD124" s="5"/>
    </row>
    <row r="125" s="3" customFormat="1" spans="1:1638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 t="s">
        <v>105</v>
      </c>
      <c r="O125" s="7">
        <f t="shared" ref="O125:Y125" si="34">0.2*O13+0.2*O41+0.2*O69+0.4*O97</f>
        <v>63.0308485637281</v>
      </c>
      <c r="P125" s="7">
        <f t="shared" si="34"/>
        <v>65.3487193336715</v>
      </c>
      <c r="Q125" s="7">
        <f t="shared" si="34"/>
        <v>61.3869252803791</v>
      </c>
      <c r="R125" s="7">
        <f t="shared" si="34"/>
        <v>63.3864608627379</v>
      </c>
      <c r="S125" s="7">
        <f t="shared" si="34"/>
        <v>65.8879527007139</v>
      </c>
      <c r="T125" s="7">
        <f t="shared" si="34"/>
        <v>66.0754106267203</v>
      </c>
      <c r="U125" s="7">
        <f t="shared" si="34"/>
        <v>64.268592940701</v>
      </c>
      <c r="V125" s="7">
        <f t="shared" si="34"/>
        <v>64.0965212370281</v>
      </c>
      <c r="W125" s="7">
        <f t="shared" si="34"/>
        <v>63.0227484729765</v>
      </c>
      <c r="X125" s="7">
        <f t="shared" si="34"/>
        <v>63.5750864814522</v>
      </c>
      <c r="Y125" s="7">
        <f t="shared" si="34"/>
        <v>63.4425167671218</v>
      </c>
      <c r="XET125" s="5"/>
      <c r="XEU125" s="5"/>
      <c r="XEV125" s="5"/>
      <c r="XEW125" s="5"/>
      <c r="XEX125" s="5"/>
      <c r="XEY125" s="5"/>
      <c r="XEZ125" s="5"/>
      <c r="XFA125" s="5"/>
      <c r="XFB125" s="5"/>
      <c r="XFC125" s="5"/>
      <c r="XFD125" s="5"/>
    </row>
    <row r="126" s="3" customFormat="1" spans="1:1638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 t="s">
        <v>106</v>
      </c>
      <c r="O126" s="7">
        <f t="shared" ref="O126:Y126" si="35">0.2*O14+0.2*O42+0.2*O70+0.4*O98</f>
        <v>64.7272468134047</v>
      </c>
      <c r="P126" s="7">
        <f t="shared" si="35"/>
        <v>65.7564357437343</v>
      </c>
      <c r="Q126" s="7">
        <f t="shared" si="35"/>
        <v>69.4096179319397</v>
      </c>
      <c r="R126" s="7">
        <f t="shared" si="35"/>
        <v>66.5079528216873</v>
      </c>
      <c r="S126" s="7">
        <f t="shared" si="35"/>
        <v>71.0282383982328</v>
      </c>
      <c r="T126" s="7">
        <f t="shared" si="35"/>
        <v>76.3471382184033</v>
      </c>
      <c r="U126" s="7">
        <f t="shared" si="35"/>
        <v>75.4700615400867</v>
      </c>
      <c r="V126" s="7">
        <f t="shared" si="35"/>
        <v>73.0363926241461</v>
      </c>
      <c r="W126" s="7">
        <f t="shared" si="35"/>
        <v>71.0760358484006</v>
      </c>
      <c r="X126" s="7">
        <f t="shared" si="35"/>
        <v>69.5876654924228</v>
      </c>
      <c r="Y126" s="7">
        <f t="shared" si="35"/>
        <v>70.9623340088993</v>
      </c>
      <c r="XET126" s="5"/>
      <c r="XEU126" s="5"/>
      <c r="XEV126" s="5"/>
      <c r="XEW126" s="5"/>
      <c r="XEX126" s="5"/>
      <c r="XEY126" s="5"/>
      <c r="XEZ126" s="5"/>
      <c r="XFA126" s="5"/>
      <c r="XFB126" s="5"/>
      <c r="XFC126" s="5"/>
      <c r="XFD126" s="5"/>
    </row>
    <row r="127" s="3" customFormat="1" spans="1:1638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 t="s">
        <v>107</v>
      </c>
      <c r="O127" s="7">
        <f t="shared" ref="O127:Y127" si="36">0.2*O15+0.2*O43+0.2*O71+0.4*O99</f>
        <v>61.8731929032276</v>
      </c>
      <c r="P127" s="7">
        <f t="shared" si="36"/>
        <v>62.3967123154412</v>
      </c>
      <c r="Q127" s="7">
        <f t="shared" si="36"/>
        <v>63.0110582212703</v>
      </c>
      <c r="R127" s="7">
        <f t="shared" si="36"/>
        <v>59.4308755856097</v>
      </c>
      <c r="S127" s="7">
        <f t="shared" si="36"/>
        <v>59.5152148407183</v>
      </c>
      <c r="T127" s="7">
        <f t="shared" si="36"/>
        <v>70.2790272046426</v>
      </c>
      <c r="U127" s="7">
        <f t="shared" si="36"/>
        <v>69.6788282206684</v>
      </c>
      <c r="V127" s="7">
        <f t="shared" si="36"/>
        <v>70.6955094954117</v>
      </c>
      <c r="W127" s="7">
        <f t="shared" si="36"/>
        <v>71.2132809488269</v>
      </c>
      <c r="X127" s="7">
        <f t="shared" si="36"/>
        <v>69.4132032771163</v>
      </c>
      <c r="Y127" s="7">
        <f t="shared" si="36"/>
        <v>67.9832689974798</v>
      </c>
      <c r="XET127" s="5"/>
      <c r="XEU127" s="5"/>
      <c r="XEV127" s="5"/>
      <c r="XEW127" s="5"/>
      <c r="XEX127" s="5"/>
      <c r="XEY127" s="5"/>
      <c r="XEZ127" s="5"/>
      <c r="XFA127" s="5"/>
      <c r="XFB127" s="5"/>
      <c r="XFC127" s="5"/>
      <c r="XFD127" s="5"/>
    </row>
    <row r="128" s="3" customFormat="1" spans="1:1638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 t="s">
        <v>108</v>
      </c>
      <c r="O128" s="7">
        <f t="shared" ref="O128:Y128" si="37">0.2*O16+0.2*O44+0.2*O72+0.4*O100</f>
        <v>77.3293231897703</v>
      </c>
      <c r="P128" s="7">
        <f t="shared" si="37"/>
        <v>80.32458633906</v>
      </c>
      <c r="Q128" s="7">
        <f t="shared" si="37"/>
        <v>76.2690140677972</v>
      </c>
      <c r="R128" s="7">
        <f t="shared" si="37"/>
        <v>75.1849585286207</v>
      </c>
      <c r="S128" s="7">
        <f t="shared" si="37"/>
        <v>72.8817779906414</v>
      </c>
      <c r="T128" s="7">
        <f t="shared" si="37"/>
        <v>73.3234811272496</v>
      </c>
      <c r="U128" s="7">
        <f t="shared" si="37"/>
        <v>73.2200992565678</v>
      </c>
      <c r="V128" s="7">
        <f t="shared" si="37"/>
        <v>74.2640399929827</v>
      </c>
      <c r="W128" s="7">
        <f t="shared" si="37"/>
        <v>76.5193268393768</v>
      </c>
      <c r="X128" s="7">
        <f t="shared" si="37"/>
        <v>75.258550983607</v>
      </c>
      <c r="Y128" s="7">
        <f t="shared" si="37"/>
        <v>76.1457106145583</v>
      </c>
      <c r="XET128" s="5"/>
      <c r="XEU128" s="5"/>
      <c r="XEV128" s="5"/>
      <c r="XEW128" s="5"/>
      <c r="XEX128" s="5"/>
      <c r="XEY128" s="5"/>
      <c r="XEZ128" s="5"/>
      <c r="XFA128" s="5"/>
      <c r="XFB128" s="5"/>
      <c r="XFC128" s="5"/>
      <c r="XFD128" s="5"/>
    </row>
    <row r="129" s="3" customFormat="1" spans="1:1638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 t="s">
        <v>109</v>
      </c>
      <c r="O129" s="7">
        <f t="shared" ref="O129:Y129" si="38">0.2*O17+0.2*O45+0.2*O73+0.4*O101</f>
        <v>4.48851504376529</v>
      </c>
      <c r="P129" s="7">
        <f t="shared" si="38"/>
        <v>9.69970466029611</v>
      </c>
      <c r="Q129" s="7">
        <f t="shared" si="38"/>
        <v>12.4808727941214</v>
      </c>
      <c r="R129" s="7">
        <f t="shared" si="38"/>
        <v>17.0563437037416</v>
      </c>
      <c r="S129" s="7">
        <f t="shared" si="38"/>
        <v>30.7351258879417</v>
      </c>
      <c r="T129" s="7">
        <f t="shared" si="38"/>
        <v>25.6707201235836</v>
      </c>
      <c r="U129" s="7">
        <f t="shared" si="38"/>
        <v>26.1189413981424</v>
      </c>
      <c r="V129" s="7">
        <f t="shared" si="38"/>
        <v>26.5557314549954</v>
      </c>
      <c r="W129" s="7">
        <f t="shared" si="38"/>
        <v>25.4687525244942</v>
      </c>
      <c r="X129" s="7">
        <f t="shared" si="38"/>
        <v>30.9845033642564</v>
      </c>
      <c r="Y129" s="7">
        <f t="shared" si="38"/>
        <v>35.8162523519182</v>
      </c>
      <c r="XET129" s="5"/>
      <c r="XEU129" s="5"/>
      <c r="XEV129" s="5"/>
      <c r="XEW129" s="5"/>
      <c r="XEX129" s="5"/>
      <c r="XEY129" s="5"/>
      <c r="XEZ129" s="5"/>
      <c r="XFA129" s="5"/>
      <c r="XFB129" s="5"/>
      <c r="XFC129" s="5"/>
      <c r="XFD129" s="5"/>
    </row>
    <row r="130" s="3" customFormat="1" spans="1:1638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 t="s">
        <v>110</v>
      </c>
      <c r="O130" s="7">
        <f t="shared" ref="O130:Y130" si="39">0.2*O18+0.2*O46+0.2*O74+0.4*O102</f>
        <v>61.2651061353269</v>
      </c>
      <c r="P130" s="7">
        <f t="shared" si="39"/>
        <v>63.2222971489944</v>
      </c>
      <c r="Q130" s="7">
        <f t="shared" si="39"/>
        <v>66.2724195626699</v>
      </c>
      <c r="R130" s="7">
        <f t="shared" si="39"/>
        <v>60.2694150360053</v>
      </c>
      <c r="S130" s="7">
        <f t="shared" si="39"/>
        <v>70.8723221504971</v>
      </c>
      <c r="T130" s="7">
        <f t="shared" si="39"/>
        <v>71.5901951442884</v>
      </c>
      <c r="U130" s="7">
        <f t="shared" si="39"/>
        <v>70.2851002702236</v>
      </c>
      <c r="V130" s="7">
        <f t="shared" si="39"/>
        <v>71.8123866440058</v>
      </c>
      <c r="W130" s="7">
        <f t="shared" si="39"/>
        <v>72.9115062680914</v>
      </c>
      <c r="X130" s="7">
        <f t="shared" si="39"/>
        <v>74.5030812030016</v>
      </c>
      <c r="Y130" s="7">
        <f t="shared" si="39"/>
        <v>73.0137619573785</v>
      </c>
      <c r="XET130" s="5"/>
      <c r="XEU130" s="5"/>
      <c r="XEV130" s="5"/>
      <c r="XEW130" s="5"/>
      <c r="XEX130" s="5"/>
      <c r="XEY130" s="5"/>
      <c r="XEZ130" s="5"/>
      <c r="XFA130" s="5"/>
      <c r="XFB130" s="5"/>
      <c r="XFC130" s="5"/>
      <c r="XFD130" s="5"/>
    </row>
    <row r="131" s="3" customFormat="1" spans="1:1638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 t="s">
        <v>113</v>
      </c>
      <c r="O131" s="7">
        <f t="shared" ref="O131:Y131" si="40">0.2*O19+0.2*O47+0.2*O75+0.4*O103</f>
        <v>50.4501782845915</v>
      </c>
      <c r="P131" s="7">
        <f t="shared" si="40"/>
        <v>53.9617432315746</v>
      </c>
      <c r="Q131" s="7">
        <f t="shared" si="40"/>
        <v>56.0916124192185</v>
      </c>
      <c r="R131" s="7">
        <f t="shared" si="40"/>
        <v>63.1960249848962</v>
      </c>
      <c r="S131" s="7">
        <f t="shared" si="40"/>
        <v>66.7947454955512</v>
      </c>
      <c r="T131" s="7">
        <f t="shared" si="40"/>
        <v>61.189471827634</v>
      </c>
      <c r="U131" s="7">
        <f t="shared" si="40"/>
        <v>58.3855018325798</v>
      </c>
      <c r="V131" s="7">
        <f t="shared" si="40"/>
        <v>66.3515924847857</v>
      </c>
      <c r="W131" s="7">
        <f t="shared" si="40"/>
        <v>70.9103914991394</v>
      </c>
      <c r="X131" s="7">
        <f t="shared" si="40"/>
        <v>75.0845430145846</v>
      </c>
      <c r="Y131" s="7">
        <f t="shared" si="40"/>
        <v>77.2957285091864</v>
      </c>
      <c r="XET131" s="5"/>
      <c r="XEU131" s="5"/>
      <c r="XEV131" s="5"/>
      <c r="XEW131" s="5"/>
      <c r="XEX131" s="5"/>
      <c r="XEY131" s="5"/>
      <c r="XEZ131" s="5"/>
      <c r="XFA131" s="5"/>
      <c r="XFB131" s="5"/>
      <c r="XFC131" s="5"/>
      <c r="XFD131" s="5"/>
    </row>
    <row r="132" s="3" customFormat="1" spans="1:1638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 t="s">
        <v>114</v>
      </c>
      <c r="O132" s="7">
        <f t="shared" ref="O132:Y132" si="41">0.2*O20+0.2*O48+0.2*O76+0.4*O104</f>
        <v>51.6796002685764</v>
      </c>
      <c r="P132" s="7">
        <f t="shared" si="41"/>
        <v>62.6663706280174</v>
      </c>
      <c r="Q132" s="7">
        <f t="shared" si="41"/>
        <v>57.0889009015164</v>
      </c>
      <c r="R132" s="7">
        <f t="shared" si="41"/>
        <v>63.1418314747877</v>
      </c>
      <c r="S132" s="7">
        <f t="shared" si="41"/>
        <v>67.6635277351444</v>
      </c>
      <c r="T132" s="7">
        <f t="shared" si="41"/>
        <v>68.9956855793901</v>
      </c>
      <c r="U132" s="7">
        <f t="shared" si="41"/>
        <v>66.9220200499623</v>
      </c>
      <c r="V132" s="7">
        <f t="shared" si="41"/>
        <v>67.7194067062173</v>
      </c>
      <c r="W132" s="7">
        <f t="shared" si="41"/>
        <v>69.9079695423349</v>
      </c>
      <c r="X132" s="7">
        <f t="shared" si="41"/>
        <v>72.2725633453649</v>
      </c>
      <c r="Y132" s="7">
        <f t="shared" si="41"/>
        <v>65.7145904712287</v>
      </c>
      <c r="XET132" s="5"/>
      <c r="XEU132" s="5"/>
      <c r="XEV132" s="5"/>
      <c r="XEW132" s="5"/>
      <c r="XEX132" s="5"/>
      <c r="XEY132" s="5"/>
      <c r="XEZ132" s="5"/>
      <c r="XFA132" s="5"/>
      <c r="XFB132" s="5"/>
      <c r="XFC132" s="5"/>
      <c r="XFD132" s="5"/>
    </row>
    <row r="133" s="3" customFormat="1" spans="1:1638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 t="s">
        <v>115</v>
      </c>
      <c r="O133" s="7">
        <f t="shared" ref="O133:Y133" si="42">0.2*O21+0.2*O49+0.2*O77+0.4*O105</f>
        <v>63.9587381001536</v>
      </c>
      <c r="P133" s="7">
        <f t="shared" si="42"/>
        <v>61.8002208335009</v>
      </c>
      <c r="Q133" s="7">
        <f t="shared" si="42"/>
        <v>64.885938920886</v>
      </c>
      <c r="R133" s="7">
        <f t="shared" si="42"/>
        <v>68.9869947282736</v>
      </c>
      <c r="S133" s="7">
        <f t="shared" si="42"/>
        <v>73.1379183554086</v>
      </c>
      <c r="T133" s="7">
        <f t="shared" si="42"/>
        <v>69.3744958790572</v>
      </c>
      <c r="U133" s="7">
        <f t="shared" si="42"/>
        <v>69.2136134829943</v>
      </c>
      <c r="V133" s="7">
        <f t="shared" si="42"/>
        <v>72.5162443273505</v>
      </c>
      <c r="W133" s="7">
        <f t="shared" si="42"/>
        <v>73.0629766479389</v>
      </c>
      <c r="X133" s="7">
        <f t="shared" si="42"/>
        <v>71.4751117582245</v>
      </c>
      <c r="Y133" s="7">
        <f t="shared" si="42"/>
        <v>76.5770294043984</v>
      </c>
      <c r="XET133" s="5"/>
      <c r="XEU133" s="5"/>
      <c r="XEV133" s="5"/>
      <c r="XEW133" s="5"/>
      <c r="XEX133" s="5"/>
      <c r="XEY133" s="5"/>
      <c r="XEZ133" s="5"/>
      <c r="XFA133" s="5"/>
      <c r="XFB133" s="5"/>
      <c r="XFC133" s="5"/>
      <c r="XFD133" s="5"/>
    </row>
    <row r="134" s="3" customFormat="1" spans="1:1638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 t="s">
        <v>117</v>
      </c>
      <c r="O134" s="7">
        <f t="shared" ref="O134:Y134" si="43">0.2*O22+0.2*O50+0.2*O78+0.4*O106</f>
        <v>68.6148062625598</v>
      </c>
      <c r="P134" s="7">
        <f t="shared" si="43"/>
        <v>74.2573498319823</v>
      </c>
      <c r="Q134" s="7">
        <f t="shared" si="43"/>
        <v>75.1609515017089</v>
      </c>
      <c r="R134" s="7">
        <f t="shared" si="43"/>
        <v>74.295533455096</v>
      </c>
      <c r="S134" s="7">
        <f t="shared" si="43"/>
        <v>71.2267216602991</v>
      </c>
      <c r="T134" s="7">
        <f t="shared" si="43"/>
        <v>73.6145397392037</v>
      </c>
      <c r="U134" s="7">
        <f t="shared" si="43"/>
        <v>73.7900195598446</v>
      </c>
      <c r="V134" s="7">
        <f t="shared" si="43"/>
        <v>78.3747027575841</v>
      </c>
      <c r="W134" s="7">
        <f t="shared" si="43"/>
        <v>80.7793066300774</v>
      </c>
      <c r="X134" s="7">
        <f t="shared" si="43"/>
        <v>77.0469253577425</v>
      </c>
      <c r="Y134" s="7">
        <f t="shared" si="43"/>
        <v>77.9268137228716</v>
      </c>
      <c r="XET134" s="5"/>
      <c r="XEU134" s="5"/>
      <c r="XEV134" s="5"/>
      <c r="XEW134" s="5"/>
      <c r="XEX134" s="5"/>
      <c r="XEY134" s="5"/>
      <c r="XEZ134" s="5"/>
      <c r="XFA134" s="5"/>
      <c r="XFB134" s="5"/>
      <c r="XFC134" s="5"/>
      <c r="XFD134" s="5"/>
    </row>
    <row r="135" s="3" customFormat="1" spans="1:1638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 t="s">
        <v>118</v>
      </c>
      <c r="O135" s="7">
        <f t="shared" ref="O135:Y135" si="44">0.2*O23+0.2*O51+0.2*O79+0.4*O107</f>
        <v>62.9755633055294</v>
      </c>
      <c r="P135" s="7">
        <f t="shared" si="44"/>
        <v>71.4224014167266</v>
      </c>
      <c r="Q135" s="7">
        <f t="shared" si="44"/>
        <v>73.4220656475798</v>
      </c>
      <c r="R135" s="7">
        <f t="shared" si="44"/>
        <v>75.7858226410552</v>
      </c>
      <c r="S135" s="7">
        <f t="shared" si="44"/>
        <v>81.3849592022086</v>
      </c>
      <c r="T135" s="7">
        <f t="shared" si="44"/>
        <v>81.8682379317732</v>
      </c>
      <c r="U135" s="7">
        <f t="shared" si="44"/>
        <v>83.4089993981166</v>
      </c>
      <c r="V135" s="7">
        <f t="shared" si="44"/>
        <v>78.4028819795591</v>
      </c>
      <c r="W135" s="7">
        <f t="shared" si="44"/>
        <v>80.961680151841</v>
      </c>
      <c r="X135" s="7">
        <f t="shared" si="44"/>
        <v>83.3251148987475</v>
      </c>
      <c r="Y135" s="7">
        <f t="shared" si="44"/>
        <v>82.4537162193845</v>
      </c>
      <c r="XET135" s="5"/>
      <c r="XEU135" s="5"/>
      <c r="XEV135" s="5"/>
      <c r="XEW135" s="5"/>
      <c r="XEX135" s="5"/>
      <c r="XEY135" s="5"/>
      <c r="XEZ135" s="5"/>
      <c r="XFA135" s="5"/>
      <c r="XFB135" s="5"/>
      <c r="XFC135" s="5"/>
      <c r="XFD135" s="5"/>
    </row>
    <row r="136" s="3" customFormat="1" spans="1:1638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 t="s">
        <v>120</v>
      </c>
      <c r="O136" s="7">
        <f t="shared" ref="O136:Y136" si="45">0.2*O24+0.2*O52+0.2*O80+0.4*O108</f>
        <v>70.1738302952495</v>
      </c>
      <c r="P136" s="7">
        <f t="shared" si="45"/>
        <v>80.3836388044961</v>
      </c>
      <c r="Q136" s="7">
        <f t="shared" si="45"/>
        <v>76.56670426856</v>
      </c>
      <c r="R136" s="7">
        <f t="shared" si="45"/>
        <v>71.7220420315397</v>
      </c>
      <c r="S136" s="7">
        <f t="shared" si="45"/>
        <v>82.9440607597564</v>
      </c>
      <c r="T136" s="7">
        <f t="shared" si="45"/>
        <v>84.2505861472494</v>
      </c>
      <c r="U136" s="7">
        <f t="shared" si="45"/>
        <v>81.1263169792488</v>
      </c>
      <c r="V136" s="7">
        <f t="shared" si="45"/>
        <v>79.952958753266</v>
      </c>
      <c r="W136" s="7">
        <f t="shared" si="45"/>
        <v>79.9836376069074</v>
      </c>
      <c r="X136" s="7">
        <f t="shared" si="45"/>
        <v>82.0346803817359</v>
      </c>
      <c r="Y136" s="7">
        <f t="shared" si="45"/>
        <v>83.1484645459661</v>
      </c>
      <c r="XET136" s="5"/>
      <c r="XEU136" s="5"/>
      <c r="XEV136" s="5"/>
      <c r="XEW136" s="5"/>
      <c r="XEX136" s="5"/>
      <c r="XEY136" s="5"/>
      <c r="XEZ136" s="5"/>
      <c r="XFA136" s="5"/>
      <c r="XFB136" s="5"/>
      <c r="XFC136" s="5"/>
      <c r="XFD136" s="5"/>
    </row>
    <row r="137" s="3" customFormat="1" spans="1:1638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XET137" s="5"/>
      <c r="XEU137" s="5"/>
      <c r="XEV137" s="5"/>
      <c r="XEW137" s="5"/>
      <c r="XEX137" s="5"/>
      <c r="XEY137" s="5"/>
      <c r="XEZ137" s="5"/>
      <c r="XFA137" s="5"/>
      <c r="XFB137" s="5"/>
      <c r="XFC137" s="5"/>
      <c r="XFD137" s="5"/>
    </row>
    <row r="138" s="3" customFormat="1" spans="1:1638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XET138" s="5"/>
      <c r="XEU138" s="5"/>
      <c r="XEV138" s="5"/>
      <c r="XEW138" s="5"/>
      <c r="XEX138" s="5"/>
      <c r="XEY138" s="5"/>
      <c r="XEZ138" s="5"/>
      <c r="XFA138" s="5"/>
      <c r="XFB138" s="5"/>
      <c r="XFC138" s="5"/>
      <c r="XFD138" s="5"/>
    </row>
    <row r="139" s="3" customFormat="1" spans="1:1638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XET139" s="5"/>
      <c r="XEU139" s="5"/>
      <c r="XEV139" s="5"/>
      <c r="XEW139" s="5"/>
      <c r="XEX139" s="5"/>
      <c r="XEY139" s="5"/>
      <c r="XEZ139" s="5"/>
      <c r="XFA139" s="5"/>
      <c r="XFB139" s="5"/>
      <c r="XFC139" s="5"/>
      <c r="XFD139" s="5"/>
    </row>
    <row r="140" s="3" customFormat="1" spans="1:1638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XET140" s="5"/>
      <c r="XEU140" s="5"/>
      <c r="XEV140" s="5"/>
      <c r="XEW140" s="5"/>
      <c r="XEX140" s="5"/>
      <c r="XEY140" s="5"/>
      <c r="XEZ140" s="5"/>
      <c r="XFA140" s="5"/>
      <c r="XFB140" s="5"/>
      <c r="XFC140" s="5"/>
      <c r="XFD140" s="5"/>
    </row>
    <row r="141" s="3" customFormat="1" spans="1:1638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XET141" s="5"/>
      <c r="XEU141" s="5"/>
      <c r="XEV141" s="5"/>
      <c r="XEW141" s="5"/>
      <c r="XEX141" s="5"/>
      <c r="XEY141" s="5"/>
      <c r="XEZ141" s="5"/>
      <c r="XFA141" s="5"/>
      <c r="XFB141" s="5"/>
      <c r="XFC141" s="5"/>
      <c r="XFD141" s="5"/>
    </row>
    <row r="142" s="3" customFormat="1" spans="1:1638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XET142" s="5"/>
      <c r="XEU142" s="5"/>
      <c r="XEV142" s="5"/>
      <c r="XEW142" s="5"/>
      <c r="XEX142" s="5"/>
      <c r="XEY142" s="5"/>
      <c r="XEZ142" s="5"/>
      <c r="XFA142" s="5"/>
      <c r="XFB142" s="5"/>
      <c r="XFC142" s="5"/>
      <c r="XFD142" s="5"/>
    </row>
    <row r="143" s="3" customFormat="1" spans="1:1638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XET143" s="5"/>
      <c r="XEU143" s="5"/>
      <c r="XEV143" s="5"/>
      <c r="XEW143" s="5"/>
      <c r="XEX143" s="5"/>
      <c r="XEY143" s="5"/>
      <c r="XEZ143" s="5"/>
      <c r="XFA143" s="5"/>
      <c r="XFB143" s="5"/>
      <c r="XFC143" s="5"/>
      <c r="XFD143" s="5"/>
    </row>
    <row r="144" s="3" customFormat="1" spans="1:1638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XET144" s="5"/>
      <c r="XEU144" s="5"/>
      <c r="XEV144" s="5"/>
      <c r="XEW144" s="5"/>
      <c r="XEX144" s="5"/>
      <c r="XEY144" s="5"/>
      <c r="XEZ144" s="5"/>
      <c r="XFA144" s="5"/>
      <c r="XFB144" s="5"/>
      <c r="XFC144" s="5"/>
      <c r="XFD144" s="5"/>
    </row>
    <row r="145" s="3" customFormat="1" spans="1:1638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XET145" s="5"/>
      <c r="XEU145" s="5"/>
      <c r="XEV145" s="5"/>
      <c r="XEW145" s="5"/>
      <c r="XEX145" s="5"/>
      <c r="XEY145" s="5"/>
      <c r="XEZ145" s="5"/>
      <c r="XFA145" s="5"/>
      <c r="XFB145" s="5"/>
      <c r="XFC145" s="5"/>
      <c r="XFD145" s="5"/>
    </row>
    <row r="146" s="3" customFormat="1" spans="1:1638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XET146" s="5"/>
      <c r="XEU146" s="5"/>
      <c r="XEV146" s="5"/>
      <c r="XEW146" s="5"/>
      <c r="XEX146" s="5"/>
      <c r="XEY146" s="5"/>
      <c r="XEZ146" s="5"/>
      <c r="XFA146" s="5"/>
      <c r="XFB146" s="5"/>
      <c r="XFC146" s="5"/>
      <c r="XFD146" s="5"/>
    </row>
    <row r="147" s="3" customFormat="1" spans="1:1638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XET147" s="5"/>
      <c r="XEU147" s="5"/>
      <c r="XEV147" s="5"/>
      <c r="XEW147" s="5"/>
      <c r="XEX147" s="5"/>
      <c r="XEY147" s="5"/>
      <c r="XEZ147" s="5"/>
      <c r="XFA147" s="5"/>
      <c r="XFB147" s="5"/>
      <c r="XFC147" s="5"/>
      <c r="XFD147" s="5"/>
    </row>
    <row r="148" s="3" customFormat="1" spans="1:1638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XET148" s="5"/>
      <c r="XEU148" s="5"/>
      <c r="XEV148" s="5"/>
      <c r="XEW148" s="5"/>
      <c r="XEX148" s="5"/>
      <c r="XEY148" s="5"/>
      <c r="XEZ148" s="5"/>
      <c r="XFA148" s="5"/>
      <c r="XFB148" s="5"/>
      <c r="XFC148" s="5"/>
      <c r="XFD148" s="5"/>
    </row>
    <row r="149" s="3" customFormat="1" spans="1:1638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XET149" s="5"/>
      <c r="XEU149" s="5"/>
      <c r="XEV149" s="5"/>
      <c r="XEW149" s="5"/>
      <c r="XEX149" s="5"/>
      <c r="XEY149" s="5"/>
      <c r="XEZ149" s="5"/>
      <c r="XFA149" s="5"/>
      <c r="XFB149" s="5"/>
      <c r="XFC149" s="5"/>
      <c r="XFD149" s="5"/>
    </row>
    <row r="150" s="3" customFormat="1" spans="1:1638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XET150" s="5"/>
      <c r="XEU150" s="5"/>
      <c r="XEV150" s="5"/>
      <c r="XEW150" s="5"/>
      <c r="XEX150" s="5"/>
      <c r="XEY150" s="5"/>
      <c r="XEZ150" s="5"/>
      <c r="XFA150" s="5"/>
      <c r="XFB150" s="5"/>
      <c r="XFC150" s="5"/>
      <c r="XFD150" s="5"/>
    </row>
    <row r="151" s="3" customFormat="1" spans="1:1638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XET151" s="5"/>
      <c r="XEU151" s="5"/>
      <c r="XEV151" s="5"/>
      <c r="XEW151" s="5"/>
      <c r="XEX151" s="5"/>
      <c r="XEY151" s="5"/>
      <c r="XEZ151" s="5"/>
      <c r="XFA151" s="5"/>
      <c r="XFB151" s="5"/>
      <c r="XFC151" s="5"/>
      <c r="XFD151" s="5"/>
    </row>
    <row r="152" s="3" customFormat="1" spans="1:1638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XET152" s="5"/>
      <c r="XEU152" s="5"/>
      <c r="XEV152" s="5"/>
      <c r="XEW152" s="5"/>
      <c r="XEX152" s="5"/>
      <c r="XEY152" s="5"/>
      <c r="XEZ152" s="5"/>
      <c r="XFA152" s="5"/>
      <c r="XFB152" s="5"/>
      <c r="XFC152" s="5"/>
      <c r="XFD152" s="5"/>
    </row>
    <row r="153" s="3" customFormat="1" spans="1:1638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XET153" s="5"/>
      <c r="XEU153" s="5"/>
      <c r="XEV153" s="5"/>
      <c r="XEW153" s="5"/>
      <c r="XEX153" s="5"/>
      <c r="XEY153" s="5"/>
      <c r="XEZ153" s="5"/>
      <c r="XFA153" s="5"/>
      <c r="XFB153" s="5"/>
      <c r="XFC153" s="5"/>
      <c r="XFD153" s="5"/>
    </row>
    <row r="154" s="3" customFormat="1" spans="1:1638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XET154" s="5"/>
      <c r="XEU154" s="5"/>
      <c r="XEV154" s="5"/>
      <c r="XEW154" s="5"/>
      <c r="XEX154" s="5"/>
      <c r="XEY154" s="5"/>
      <c r="XEZ154" s="5"/>
      <c r="XFA154" s="5"/>
      <c r="XFB154" s="5"/>
      <c r="XFC154" s="5"/>
      <c r="XFD154" s="5"/>
    </row>
    <row r="155" s="3" customFormat="1" spans="1:1638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XET155" s="5"/>
      <c r="XEU155" s="5"/>
      <c r="XEV155" s="5"/>
      <c r="XEW155" s="5"/>
      <c r="XEX155" s="5"/>
      <c r="XEY155" s="5"/>
      <c r="XEZ155" s="5"/>
      <c r="XFA155" s="5"/>
      <c r="XFB155" s="5"/>
      <c r="XFC155" s="5"/>
      <c r="XFD155" s="5"/>
    </row>
    <row r="156" s="3" customFormat="1" spans="1:1638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XET156" s="5"/>
      <c r="XEU156" s="5"/>
      <c r="XEV156" s="5"/>
      <c r="XEW156" s="5"/>
      <c r="XEX156" s="5"/>
      <c r="XEY156" s="5"/>
      <c r="XEZ156" s="5"/>
      <c r="XFA156" s="5"/>
      <c r="XFB156" s="5"/>
      <c r="XFC156" s="5"/>
      <c r="XFD156" s="5"/>
    </row>
    <row r="157" s="3" customFormat="1" spans="1:1638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XET157" s="5"/>
      <c r="XEU157" s="5"/>
      <c r="XEV157" s="5"/>
      <c r="XEW157" s="5"/>
      <c r="XEX157" s="5"/>
      <c r="XEY157" s="5"/>
      <c r="XEZ157" s="5"/>
      <c r="XFA157" s="5"/>
      <c r="XFB157" s="5"/>
      <c r="XFC157" s="5"/>
      <c r="XFD157" s="5"/>
    </row>
    <row r="158" s="3" customFormat="1" spans="1:1638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XET158" s="5"/>
      <c r="XEU158" s="5"/>
      <c r="XEV158" s="5"/>
      <c r="XEW158" s="5"/>
      <c r="XEX158" s="5"/>
      <c r="XEY158" s="5"/>
      <c r="XEZ158" s="5"/>
      <c r="XFA158" s="5"/>
      <c r="XFB158" s="5"/>
      <c r="XFC158" s="5"/>
      <c r="XFD158" s="5"/>
    </row>
    <row r="159" s="3" customFormat="1" spans="1:1638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XET159" s="5"/>
      <c r="XEU159" s="5"/>
      <c r="XEV159" s="5"/>
      <c r="XEW159" s="5"/>
      <c r="XEX159" s="5"/>
      <c r="XEY159" s="5"/>
      <c r="XEZ159" s="5"/>
      <c r="XFA159" s="5"/>
      <c r="XFB159" s="5"/>
      <c r="XFC159" s="5"/>
      <c r="XFD159" s="5"/>
    </row>
    <row r="160" s="3" customFormat="1" spans="1:1638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XET160" s="5"/>
      <c r="XEU160" s="5"/>
      <c r="XEV160" s="5"/>
      <c r="XEW160" s="5"/>
      <c r="XEX160" s="5"/>
      <c r="XEY160" s="5"/>
      <c r="XEZ160" s="5"/>
      <c r="XFA160" s="5"/>
      <c r="XFB160" s="5"/>
      <c r="XFC160" s="5"/>
      <c r="XFD160" s="5"/>
    </row>
    <row r="161" s="3" customFormat="1" spans="1:1638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XET161" s="5"/>
      <c r="XEU161" s="5"/>
      <c r="XEV161" s="5"/>
      <c r="XEW161" s="5"/>
      <c r="XEX161" s="5"/>
      <c r="XEY161" s="5"/>
      <c r="XEZ161" s="5"/>
      <c r="XFA161" s="5"/>
      <c r="XFB161" s="5"/>
      <c r="XFC161" s="5"/>
      <c r="XFD161" s="5"/>
    </row>
    <row r="162" s="3" customFormat="1" spans="1:1638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XET162" s="5"/>
      <c r="XEU162" s="5"/>
      <c r="XEV162" s="5"/>
      <c r="XEW162" s="5"/>
      <c r="XEX162" s="5"/>
      <c r="XEY162" s="5"/>
      <c r="XEZ162" s="5"/>
      <c r="XFA162" s="5"/>
      <c r="XFB162" s="5"/>
      <c r="XFC162" s="5"/>
      <c r="XFD162" s="5"/>
    </row>
    <row r="163" s="3" customFormat="1" spans="1:1638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XET163" s="5"/>
      <c r="XEU163" s="5"/>
      <c r="XEV163" s="5"/>
      <c r="XEW163" s="5"/>
      <c r="XEX163" s="5"/>
      <c r="XEY163" s="5"/>
      <c r="XEZ163" s="5"/>
      <c r="XFA163" s="5"/>
      <c r="XFB163" s="5"/>
      <c r="XFC163" s="5"/>
      <c r="XFD163" s="5"/>
    </row>
    <row r="164" s="3" customFormat="1" spans="1:1638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XET164" s="5"/>
      <c r="XEU164" s="5"/>
      <c r="XEV164" s="5"/>
      <c r="XEW164" s="5"/>
      <c r="XEX164" s="5"/>
      <c r="XEY164" s="5"/>
      <c r="XEZ164" s="5"/>
      <c r="XFA164" s="5"/>
      <c r="XFB164" s="5"/>
      <c r="XFC164" s="5"/>
      <c r="XFD164" s="5"/>
    </row>
    <row r="165" s="3" customFormat="1" spans="1:1638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XET165" s="5"/>
      <c r="XEU165" s="5"/>
      <c r="XEV165" s="5"/>
      <c r="XEW165" s="5"/>
      <c r="XEX165" s="5"/>
      <c r="XEY165" s="5"/>
      <c r="XEZ165" s="5"/>
      <c r="XFA165" s="5"/>
      <c r="XFB165" s="5"/>
      <c r="XFC165" s="5"/>
      <c r="XFD165" s="5"/>
    </row>
    <row r="166" s="3" customFormat="1" spans="1:1638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XET166" s="5"/>
      <c r="XEU166" s="5"/>
      <c r="XEV166" s="5"/>
      <c r="XEW166" s="5"/>
      <c r="XEX166" s="5"/>
      <c r="XEY166" s="5"/>
      <c r="XEZ166" s="5"/>
      <c r="XFA166" s="5"/>
      <c r="XFB166" s="5"/>
      <c r="XFC166" s="5"/>
      <c r="XFD166" s="5"/>
    </row>
    <row r="167" s="3" customFormat="1" spans="1:1638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XET167" s="5"/>
      <c r="XEU167" s="5"/>
      <c r="XEV167" s="5"/>
      <c r="XEW167" s="5"/>
      <c r="XEX167" s="5"/>
      <c r="XEY167" s="5"/>
      <c r="XEZ167" s="5"/>
      <c r="XFA167" s="5"/>
      <c r="XFB167" s="5"/>
      <c r="XFC167" s="5"/>
      <c r="XFD167" s="5"/>
    </row>
    <row r="168" s="3" customFormat="1" spans="1:1638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XET168" s="5"/>
      <c r="XEU168" s="5"/>
      <c r="XEV168" s="5"/>
      <c r="XEW168" s="5"/>
      <c r="XEX168" s="5"/>
      <c r="XEY168" s="5"/>
      <c r="XEZ168" s="5"/>
      <c r="XFA168" s="5"/>
      <c r="XFB168" s="5"/>
      <c r="XFC168" s="5"/>
      <c r="XFD168" s="5"/>
    </row>
    <row r="169" s="3" customFormat="1" spans="1:16384">
      <c r="A169" s="2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2"/>
      <c r="N169" s="2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XET169" s="5"/>
      <c r="XEU169" s="5"/>
      <c r="XEV169" s="5"/>
      <c r="XEW169" s="5"/>
      <c r="XEX169" s="5"/>
      <c r="XEY169" s="5"/>
      <c r="XEZ169" s="5"/>
      <c r="XFA169" s="5"/>
      <c r="XFB169" s="5"/>
      <c r="XFC169" s="5"/>
      <c r="XFD169" s="5"/>
    </row>
    <row r="170" s="3" customFormat="1" spans="1:1638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XET170" s="5"/>
      <c r="XEU170" s="5"/>
      <c r="XEV170" s="5"/>
      <c r="XEW170" s="5"/>
      <c r="XEX170" s="5"/>
      <c r="XEY170" s="5"/>
      <c r="XEZ170" s="5"/>
      <c r="XFA170" s="5"/>
      <c r="XFB170" s="5"/>
      <c r="XFC170" s="5"/>
      <c r="XFD170" s="5"/>
    </row>
    <row r="171" s="3" customFormat="1" spans="1:1638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XET171" s="5"/>
      <c r="XEU171" s="5"/>
      <c r="XEV171" s="5"/>
      <c r="XEW171" s="5"/>
      <c r="XEX171" s="5"/>
      <c r="XEY171" s="5"/>
      <c r="XEZ171" s="5"/>
      <c r="XFA171" s="5"/>
      <c r="XFB171" s="5"/>
      <c r="XFC171" s="5"/>
      <c r="XFD171" s="5"/>
    </row>
    <row r="172" s="3" customFormat="1" spans="1:1638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XET172" s="5"/>
      <c r="XEU172" s="5"/>
      <c r="XEV172" s="5"/>
      <c r="XEW172" s="5"/>
      <c r="XEX172" s="5"/>
      <c r="XEY172" s="5"/>
      <c r="XEZ172" s="5"/>
      <c r="XFA172" s="5"/>
      <c r="XFB172" s="5"/>
      <c r="XFC172" s="5"/>
      <c r="XFD172" s="5"/>
    </row>
    <row r="173" s="3" customFormat="1" spans="1:1638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XET173" s="5"/>
      <c r="XEU173" s="5"/>
      <c r="XEV173" s="5"/>
      <c r="XEW173" s="5"/>
      <c r="XEX173" s="5"/>
      <c r="XEY173" s="5"/>
      <c r="XEZ173" s="5"/>
      <c r="XFA173" s="5"/>
      <c r="XFB173" s="5"/>
      <c r="XFC173" s="5"/>
      <c r="XFD173" s="5"/>
    </row>
    <row r="174" s="3" customFormat="1" spans="1:1638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="3" customFormat="1" spans="1:1638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XET175" s="5"/>
      <c r="XEU175" s="5"/>
      <c r="XEV175" s="5"/>
      <c r="XEW175" s="5"/>
      <c r="XEX175" s="5"/>
      <c r="XEY175" s="5"/>
      <c r="XEZ175" s="5"/>
      <c r="XFA175" s="5"/>
      <c r="XFB175" s="5"/>
      <c r="XFC175" s="5"/>
      <c r="XFD175" s="5"/>
    </row>
    <row r="176" s="3" customFormat="1" spans="1:1638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XET176" s="5"/>
      <c r="XEU176" s="5"/>
      <c r="XEV176" s="5"/>
      <c r="XEW176" s="5"/>
      <c r="XEX176" s="5"/>
      <c r="XEY176" s="5"/>
      <c r="XEZ176" s="5"/>
      <c r="XFA176" s="5"/>
      <c r="XFB176" s="5"/>
      <c r="XFC176" s="5"/>
      <c r="XFD176" s="5"/>
    </row>
    <row r="177" s="3" customFormat="1" spans="1:1638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XET177" s="5"/>
      <c r="XEU177" s="5"/>
      <c r="XEV177" s="5"/>
      <c r="XEW177" s="5"/>
      <c r="XEX177" s="5"/>
      <c r="XEY177" s="5"/>
      <c r="XEZ177" s="5"/>
      <c r="XFA177" s="5"/>
      <c r="XFB177" s="5"/>
      <c r="XFC177" s="5"/>
      <c r="XFD177" s="5"/>
    </row>
    <row r="178" s="3" customFormat="1" spans="1:16384">
      <c r="A178" s="2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XET178" s="5"/>
      <c r="XEU178" s="5"/>
      <c r="XEV178" s="5"/>
      <c r="XEW178" s="5"/>
      <c r="XEX178" s="5"/>
      <c r="XEY178" s="5"/>
      <c r="XEZ178" s="5"/>
      <c r="XFA178" s="5"/>
      <c r="XFB178" s="5"/>
      <c r="XFC178" s="5"/>
      <c r="XFD178" s="5"/>
    </row>
    <row r="179" s="3" customFormat="1" spans="1:16384">
      <c r="A179" s="2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XET179" s="5"/>
      <c r="XEU179" s="5"/>
      <c r="XEV179" s="5"/>
      <c r="XEW179" s="5"/>
      <c r="XEX179" s="5"/>
      <c r="XEY179" s="5"/>
      <c r="XEZ179" s="5"/>
      <c r="XFA179" s="5"/>
      <c r="XFB179" s="5"/>
      <c r="XFC179" s="5"/>
      <c r="XFD179" s="5"/>
    </row>
    <row r="180" s="3" customFormat="1" spans="1:16384">
      <c r="A180" s="2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XET180" s="5"/>
      <c r="XEU180" s="5"/>
      <c r="XEV180" s="5"/>
      <c r="XEW180" s="5"/>
      <c r="XEX180" s="5"/>
      <c r="XEY180" s="5"/>
      <c r="XEZ180" s="5"/>
      <c r="XFA180" s="5"/>
      <c r="XFB180" s="5"/>
      <c r="XFC180" s="5"/>
      <c r="XFD180" s="5"/>
    </row>
    <row r="181" s="3" customFormat="1" spans="1:16384">
      <c r="A181" s="2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XET181" s="5"/>
      <c r="XEU181" s="5"/>
      <c r="XEV181" s="5"/>
      <c r="XEW181" s="5"/>
      <c r="XEX181" s="5"/>
      <c r="XEY181" s="5"/>
      <c r="XEZ181" s="5"/>
      <c r="XFA181" s="5"/>
      <c r="XFB181" s="5"/>
      <c r="XFC181" s="5"/>
      <c r="XFD181" s="5"/>
    </row>
    <row r="182" s="3" customFormat="1" spans="1:16384">
      <c r="A182" s="2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XET182" s="5"/>
      <c r="XEU182" s="5"/>
      <c r="XEV182" s="5"/>
      <c r="XEW182" s="5"/>
      <c r="XEX182" s="5"/>
      <c r="XEY182" s="5"/>
      <c r="XEZ182" s="5"/>
      <c r="XFA182" s="5"/>
      <c r="XFB182" s="5"/>
      <c r="XFC182" s="5"/>
      <c r="XFD182" s="5"/>
    </row>
    <row r="183" s="3" customFormat="1" spans="1:16384">
      <c r="A183" s="2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XET183" s="5"/>
      <c r="XEU183" s="5"/>
      <c r="XEV183" s="5"/>
      <c r="XEW183" s="5"/>
      <c r="XEX183" s="5"/>
      <c r="XEY183" s="5"/>
      <c r="XEZ183" s="5"/>
      <c r="XFA183" s="5"/>
      <c r="XFB183" s="5"/>
      <c r="XFC183" s="5"/>
      <c r="XFD183" s="5"/>
    </row>
    <row r="184" s="3" customFormat="1" spans="1:16384">
      <c r="A184" s="2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XET184" s="5"/>
      <c r="XEU184" s="5"/>
      <c r="XEV184" s="5"/>
      <c r="XEW184" s="5"/>
      <c r="XEX184" s="5"/>
      <c r="XEY184" s="5"/>
      <c r="XEZ184" s="5"/>
      <c r="XFA184" s="5"/>
      <c r="XFB184" s="5"/>
      <c r="XFC184" s="5"/>
      <c r="XFD184" s="5"/>
    </row>
    <row r="185" s="3" customFormat="1" spans="1:16384">
      <c r="A185" s="2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XET185" s="5"/>
      <c r="XEU185" s="5"/>
      <c r="XEV185" s="5"/>
      <c r="XEW185" s="5"/>
      <c r="XEX185" s="5"/>
      <c r="XEY185" s="5"/>
      <c r="XEZ185" s="5"/>
      <c r="XFA185" s="5"/>
      <c r="XFB185" s="5"/>
      <c r="XFC185" s="5"/>
      <c r="XFD185" s="5"/>
    </row>
    <row r="186" s="3" customFormat="1" spans="1:16384">
      <c r="A186" s="2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XET186" s="5"/>
      <c r="XEU186" s="5"/>
      <c r="XEV186" s="5"/>
      <c r="XEW186" s="5"/>
      <c r="XEX186" s="5"/>
      <c r="XEY186" s="5"/>
      <c r="XEZ186" s="5"/>
      <c r="XFA186" s="5"/>
      <c r="XFB186" s="5"/>
      <c r="XFC186" s="5"/>
      <c r="XFD186" s="5"/>
    </row>
    <row r="187" s="3" customFormat="1" spans="1:16384">
      <c r="A187" s="2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XET187" s="5"/>
      <c r="XEU187" s="5"/>
      <c r="XEV187" s="5"/>
      <c r="XEW187" s="5"/>
      <c r="XEX187" s="5"/>
      <c r="XEY187" s="5"/>
      <c r="XEZ187" s="5"/>
      <c r="XFA187" s="5"/>
      <c r="XFB187" s="5"/>
      <c r="XFC187" s="5"/>
      <c r="XFD187" s="5"/>
    </row>
    <row r="188" s="3" customFormat="1" spans="1:16384">
      <c r="A188" s="2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XET188" s="5"/>
      <c r="XEU188" s="5"/>
      <c r="XEV188" s="5"/>
      <c r="XEW188" s="5"/>
      <c r="XEX188" s="5"/>
      <c r="XEY188" s="5"/>
      <c r="XEZ188" s="5"/>
      <c r="XFA188" s="5"/>
      <c r="XFB188" s="5"/>
      <c r="XFC188" s="5"/>
      <c r="XFD188" s="5"/>
    </row>
    <row r="189" s="3" customFormat="1" spans="1:16384">
      <c r="A189" s="2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XET189" s="5"/>
      <c r="XEU189" s="5"/>
      <c r="XEV189" s="5"/>
      <c r="XEW189" s="5"/>
      <c r="XEX189" s="5"/>
      <c r="XEY189" s="5"/>
      <c r="XEZ189" s="5"/>
      <c r="XFA189" s="5"/>
      <c r="XFB189" s="5"/>
      <c r="XFC189" s="5"/>
      <c r="XFD189" s="5"/>
    </row>
    <row r="190" s="3" customFormat="1" spans="1:16384">
      <c r="A190" s="2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XET190" s="5"/>
      <c r="XEU190" s="5"/>
      <c r="XEV190" s="5"/>
      <c r="XEW190" s="5"/>
      <c r="XEX190" s="5"/>
      <c r="XEY190" s="5"/>
      <c r="XEZ190" s="5"/>
      <c r="XFA190" s="5"/>
      <c r="XFB190" s="5"/>
      <c r="XFC190" s="5"/>
      <c r="XFD190" s="5"/>
    </row>
    <row r="191" s="3" customFormat="1" spans="1:16384">
      <c r="A191" s="2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XET191" s="5"/>
      <c r="XEU191" s="5"/>
      <c r="XEV191" s="5"/>
      <c r="XEW191" s="5"/>
      <c r="XEX191" s="5"/>
      <c r="XEY191" s="5"/>
      <c r="XEZ191" s="5"/>
      <c r="XFA191" s="5"/>
      <c r="XFB191" s="5"/>
      <c r="XFC191" s="5"/>
      <c r="XFD191" s="5"/>
    </row>
    <row r="192" s="3" customFormat="1" spans="1:16384">
      <c r="A192" s="2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XET192" s="5"/>
      <c r="XEU192" s="5"/>
      <c r="XEV192" s="5"/>
      <c r="XEW192" s="5"/>
      <c r="XEX192" s="5"/>
      <c r="XEY192" s="5"/>
      <c r="XEZ192" s="5"/>
      <c r="XFA192" s="5"/>
      <c r="XFB192" s="5"/>
      <c r="XFC192" s="5"/>
      <c r="XFD192" s="5"/>
    </row>
    <row r="193" s="3" customFormat="1" spans="1:16384">
      <c r="A193" s="2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XET193" s="5"/>
      <c r="XEU193" s="5"/>
      <c r="XEV193" s="5"/>
      <c r="XEW193" s="5"/>
      <c r="XEX193" s="5"/>
      <c r="XEY193" s="5"/>
      <c r="XEZ193" s="5"/>
      <c r="XFA193" s="5"/>
      <c r="XFB193" s="5"/>
      <c r="XFC193" s="5"/>
      <c r="XFD193" s="5"/>
    </row>
    <row r="194" s="3" customFormat="1" spans="1:16384">
      <c r="A194" s="2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XET194" s="5"/>
      <c r="XEU194" s="5"/>
      <c r="XEV194" s="5"/>
      <c r="XEW194" s="5"/>
      <c r="XEX194" s="5"/>
      <c r="XEY194" s="5"/>
      <c r="XEZ194" s="5"/>
      <c r="XFA194" s="5"/>
      <c r="XFB194" s="5"/>
      <c r="XFC194" s="5"/>
      <c r="XFD194" s="5"/>
    </row>
    <row r="195" s="3" customFormat="1" spans="1:16384">
      <c r="A195" s="2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XET195" s="5"/>
      <c r="XEU195" s="5"/>
      <c r="XEV195" s="5"/>
      <c r="XEW195" s="5"/>
      <c r="XEX195" s="5"/>
      <c r="XEY195" s="5"/>
      <c r="XEZ195" s="5"/>
      <c r="XFA195" s="5"/>
      <c r="XFB195" s="5"/>
      <c r="XFC195" s="5"/>
      <c r="XFD195" s="5"/>
    </row>
    <row r="196" s="3" customFormat="1" spans="1:16384">
      <c r="A196" s="2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XET196" s="5"/>
      <c r="XEU196" s="5"/>
      <c r="XEV196" s="5"/>
      <c r="XEW196" s="5"/>
      <c r="XEX196" s="5"/>
      <c r="XEY196" s="5"/>
      <c r="XEZ196" s="5"/>
      <c r="XFA196" s="5"/>
      <c r="XFB196" s="5"/>
      <c r="XFC196" s="5"/>
      <c r="XFD196" s="5"/>
    </row>
    <row r="197" s="3" customFormat="1" spans="1:16384">
      <c r="A197" s="2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XET197" s="5"/>
      <c r="XEU197" s="5"/>
      <c r="XEV197" s="5"/>
      <c r="XEW197" s="5"/>
      <c r="XEX197" s="5"/>
      <c r="XEY197" s="5"/>
      <c r="XEZ197" s="5"/>
      <c r="XFA197" s="5"/>
      <c r="XFB197" s="5"/>
      <c r="XFC197" s="5"/>
      <c r="XFD197" s="5"/>
    </row>
    <row r="198" s="3" customFormat="1" spans="1:16384">
      <c r="A198" s="2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XET198" s="5"/>
      <c r="XEU198" s="5"/>
      <c r="XEV198" s="5"/>
      <c r="XEW198" s="5"/>
      <c r="XEX198" s="5"/>
      <c r="XEY198" s="5"/>
      <c r="XEZ198" s="5"/>
      <c r="XFA198" s="5"/>
      <c r="XFB198" s="5"/>
      <c r="XFC198" s="5"/>
      <c r="XFD198" s="5"/>
    </row>
    <row r="199" s="3" customFormat="1" spans="1:16384">
      <c r="A199" s="2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XET199" s="5"/>
      <c r="XEU199" s="5"/>
      <c r="XEV199" s="5"/>
      <c r="XEW199" s="5"/>
      <c r="XEX199" s="5"/>
      <c r="XEY199" s="5"/>
      <c r="XEZ199" s="5"/>
      <c r="XFA199" s="5"/>
      <c r="XFB199" s="5"/>
      <c r="XFC199" s="5"/>
      <c r="XFD199" s="5"/>
    </row>
    <row r="200" s="3" customFormat="1" spans="1:16384">
      <c r="A200" s="2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XET200" s="5"/>
      <c r="XEU200" s="5"/>
      <c r="XEV200" s="5"/>
      <c r="XEW200" s="5"/>
      <c r="XEX200" s="5"/>
      <c r="XEY200" s="5"/>
      <c r="XEZ200" s="5"/>
      <c r="XFA200" s="5"/>
      <c r="XFB200" s="5"/>
      <c r="XFC200" s="5"/>
      <c r="XFD200" s="5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数据说明</vt:lpstr>
      <vt:lpstr>财政收入稳健指数数据</vt:lpstr>
      <vt:lpstr>财政支出结构数据</vt:lpstr>
      <vt:lpstr>债务可持续指数数据</vt:lpstr>
      <vt:lpstr>社保基金可持续指数数据</vt:lpstr>
      <vt:lpstr>基本公共服务指数数据</vt:lpstr>
      <vt:lpstr>省内财政均衡性指数数据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</dc:creator>
  <cp:lastModifiedBy>lenovo</cp:lastModifiedBy>
  <dcterms:created xsi:type="dcterms:W3CDTF">2020-10-06T10:47:00Z</dcterms:created>
  <dcterms:modified xsi:type="dcterms:W3CDTF">2021-01-19T02:04:44Z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